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data\4.会議等（監査、運営会議、派遣団体、、）\3.県市各種団体委員派遣（表彰 他）\4.表彰関係　廃処適正推進協議会\廃棄物適正大会\2026年度\1.通知・推薦依頼文\"/>
    </mc:Choice>
  </mc:AlternateContent>
  <xr:revisionPtr revIDLastSave="0" documentId="13_ncr:1_{D560AA31-A8BF-4840-A74D-BF4BD2F01785}" xr6:coauthVersionLast="47" xr6:coauthVersionMax="47" xr10:uidLastSave="{00000000-0000-0000-0000-000000000000}"/>
  <bookViews>
    <workbookView xWindow="28680" yWindow="-120" windowWidth="29040" windowHeight="15720" xr2:uid="{93D6126F-0B07-49AE-A0B7-41F1ADA14148}"/>
  </bookViews>
  <sheets>
    <sheet name="様式１の２(部長感謝状)" sheetId="11" r:id="rId1"/>
    <sheet name="記入例" sheetId="12" r:id="rId2"/>
    <sheet name="(変更しない)項目" sheetId="1" r:id="rId3"/>
    <sheet name="(変更しない)大会開催年月日" sheetId="10" r:id="rId4"/>
  </sheets>
  <definedNames>
    <definedName name="_xlnm.Print_Area" localSheetId="1">記入例!$A$1:$AA$45</definedName>
    <definedName name="_xlnm.Print_Area" localSheetId="0">'様式１の２(部長感謝状)'!$A$1:$AA$45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2" l="1"/>
  <c r="G34" i="12"/>
  <c r="H14" i="1"/>
  <c r="AB34" i="11"/>
  <c r="AB35" i="11"/>
  <c r="J7" i="10"/>
  <c r="J5" i="10" l="1"/>
  <c r="H17" i="1"/>
  <c r="H15" i="1"/>
  <c r="H13" i="1"/>
  <c r="H12" i="1"/>
  <c r="H11" i="1"/>
  <c r="AB35" i="12"/>
  <c r="G35" i="12"/>
  <c r="E35" i="12"/>
  <c r="Z5" i="12"/>
  <c r="Z4" i="12"/>
  <c r="Z3" i="12"/>
  <c r="H16" i="1"/>
  <c r="H10" i="1"/>
  <c r="G17" i="1"/>
  <c r="G16" i="1"/>
  <c r="G14" i="1"/>
  <c r="G15" i="1"/>
  <c r="G13" i="1"/>
  <c r="G11" i="1"/>
  <c r="G12" i="1"/>
  <c r="G10" i="1"/>
  <c r="A10" i="1"/>
  <c r="Z5" i="11"/>
  <c r="Z4" i="11"/>
  <c r="Z3" i="11"/>
  <c r="AA7" i="11" s="1"/>
  <c r="B17" i="1"/>
  <c r="B16" i="1"/>
  <c r="B15" i="1"/>
  <c r="B14" i="1"/>
  <c r="B13" i="1"/>
  <c r="B12" i="1"/>
  <c r="B11" i="1"/>
  <c r="B10" i="1"/>
  <c r="A17" i="1"/>
  <c r="A16" i="1"/>
  <c r="A15" i="1"/>
  <c r="A14" i="1"/>
  <c r="A13" i="1"/>
  <c r="A12" i="1"/>
  <c r="A11" i="1"/>
  <c r="I11" i="1" l="1"/>
  <c r="J11" i="1" s="1"/>
  <c r="I15" i="1"/>
  <c r="J15" i="1" s="1"/>
  <c r="I12" i="1"/>
  <c r="J12" i="1" s="1"/>
  <c r="I14" i="1"/>
  <c r="J14" i="1" s="1"/>
  <c r="I17" i="1"/>
  <c r="J17" i="1" s="1"/>
  <c r="I13" i="1"/>
  <c r="J13" i="1" s="1"/>
  <c r="I10" i="1"/>
  <c r="J10" i="1" s="1"/>
  <c r="I16" i="1"/>
  <c r="J16" i="1" s="1"/>
  <c r="C17" i="1"/>
  <c r="D17" i="1" s="1"/>
  <c r="C16" i="1"/>
  <c r="D16" i="1" s="1"/>
  <c r="C11" i="1"/>
  <c r="D11" i="1" s="1"/>
  <c r="C12" i="1"/>
  <c r="D12" i="1" s="1"/>
  <c r="C13" i="1"/>
  <c r="D13" i="1" s="1"/>
  <c r="C15" i="1"/>
  <c r="D15" i="1" s="1"/>
  <c r="C14" i="1"/>
  <c r="D14" i="1" s="1"/>
  <c r="C10" i="1"/>
  <c r="D10" i="1" s="1"/>
  <c r="J18" i="1" l="1"/>
  <c r="X30" i="11" s="1"/>
  <c r="D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松村 妃毬</author>
  </authors>
  <commentList>
    <comment ref="U6" authorId="0" shapeId="0" xr:uid="{A4D2277D-94ED-4D46-9628-E67CF1B4DA87}">
      <text>
        <r>
          <rPr>
            <b/>
            <sz val="9"/>
            <color indexed="81"/>
            <rFont val="MS P ゴシック"/>
            <family val="3"/>
            <charset val="128"/>
          </rPr>
          <t>和暦で入力</t>
        </r>
      </text>
    </comment>
    <comment ref="AA7" authorId="0" shapeId="0" xr:uid="{C5ED820C-E9CF-4301-A6AC-6AE1F44E41AF}">
      <text>
        <r>
          <rPr>
            <b/>
            <sz val="9"/>
            <color indexed="81"/>
            <rFont val="MS P ゴシック"/>
            <family val="3"/>
            <charset val="128"/>
          </rPr>
          <t>年齢の条件を満たしているか確認</t>
        </r>
      </text>
    </comment>
    <comment ref="U12" authorId="0" shapeId="0" xr:uid="{C33CF9EF-984F-4201-96A0-08CD0D9CCE81}">
      <text>
        <r>
          <rPr>
            <b/>
            <sz val="9"/>
            <color indexed="81"/>
            <rFont val="MS P ゴシック"/>
            <family val="3"/>
            <charset val="128"/>
          </rPr>
          <t>職務内容について
事務か作業のどちらかに○</t>
        </r>
      </text>
    </comment>
    <comment ref="W12" authorId="0" shapeId="0" xr:uid="{DFA602F3-EC87-4C81-BF51-D14030546DB1}">
      <text>
        <r>
          <rPr>
            <b/>
            <sz val="9"/>
            <color indexed="81"/>
            <rFont val="MS P ゴシック"/>
            <family val="3"/>
            <charset val="128"/>
          </rPr>
          <t>勤務形態について
常勤か非常勤のどちらかに○
非常勤の場合は備考欄に詳細を記入</t>
        </r>
      </text>
    </comment>
    <comment ref="J14" authorId="0" shapeId="0" xr:uid="{F7DF5BD1-1524-4397-ABB5-A653D879D9F5}">
      <text>
        <r>
          <rPr>
            <b/>
            <sz val="9"/>
            <color indexed="81"/>
            <rFont val="MS P ゴシック"/>
            <family val="3"/>
            <charset val="128"/>
          </rPr>
          <t>昭・平・令を選択
現は「現在に至る」を意味する</t>
        </r>
      </text>
    </comment>
    <comment ref="Q30" authorId="0" shapeId="0" xr:uid="{16DD1200-4CA3-48A8-B782-68FF348D7164}">
      <text>
        <r>
          <rPr>
            <b/>
            <sz val="9"/>
            <color indexed="81"/>
            <rFont val="MS P ゴシック"/>
            <family val="3"/>
            <charset val="128"/>
          </rPr>
          <t>作業員としての従事年数合計を記入</t>
        </r>
      </text>
    </comment>
    <comment ref="X30" authorId="0" shapeId="0" xr:uid="{70A377E4-8593-466A-9C7C-99717C000DE2}">
      <text>
        <r>
          <rPr>
            <b/>
            <sz val="9"/>
            <color indexed="81"/>
            <rFont val="MS P ゴシック"/>
            <family val="3"/>
            <charset val="128"/>
          </rPr>
          <t>従事年数が条件を満たしているか確認</t>
        </r>
      </text>
    </comment>
    <comment ref="A33" authorId="0" shapeId="0" xr:uid="{09B0FF18-3334-48BF-931D-9C54003EAAF6}">
      <text>
        <r>
          <rPr>
            <b/>
            <sz val="9"/>
            <color indexed="81"/>
            <rFont val="MS P ゴシック"/>
            <family val="3"/>
            <charset val="128"/>
          </rPr>
          <t>必要に応じて行を追加する</t>
        </r>
      </text>
    </comment>
    <comment ref="C34" authorId="0" shapeId="0" xr:uid="{298174AB-61CD-4C97-BA47-60896EC2A378}">
      <text>
        <r>
          <rPr>
            <b/>
            <sz val="9"/>
            <color indexed="81"/>
            <rFont val="MS P ゴシック"/>
            <family val="3"/>
            <charset val="128"/>
          </rPr>
          <t>元年は「1」を入力する</t>
        </r>
      </text>
    </comment>
  </commentList>
</comments>
</file>

<file path=xl/sharedStrings.xml><?xml version="1.0" encoding="utf-8"?>
<sst xmlns="http://schemas.openxmlformats.org/spreadsheetml/2006/main" count="500" uniqueCount="228">
  <si>
    <t>年度</t>
    <rPh sb="0" eb="2">
      <t>ネンド</t>
    </rPh>
    <phoneticPr fontId="4"/>
  </si>
  <si>
    <t>表彰の名称</t>
    <rPh sb="0" eb="2">
      <t>ヒョウショウ</t>
    </rPh>
    <rPh sb="3" eb="5">
      <t>メイショウ</t>
    </rPh>
    <phoneticPr fontId="4"/>
  </si>
  <si>
    <t>ふりがな</t>
    <phoneticPr fontId="4"/>
  </si>
  <si>
    <t>氏名</t>
    <rPh sb="0" eb="2">
      <t>シメイ</t>
    </rPh>
    <phoneticPr fontId="4"/>
  </si>
  <si>
    <t>生年月日</t>
    <rPh sb="0" eb="2">
      <t>セイネン</t>
    </rPh>
    <rPh sb="2" eb="4">
      <t>ガッピ</t>
    </rPh>
    <phoneticPr fontId="4"/>
  </si>
  <si>
    <t>年齢（歳）</t>
    <rPh sb="0" eb="2">
      <t>ネンレイ</t>
    </rPh>
    <rPh sb="3" eb="4">
      <t>サイ</t>
    </rPh>
    <phoneticPr fontId="4"/>
  </si>
  <si>
    <t>住所</t>
    <rPh sb="0" eb="2">
      <t>ジュウショ</t>
    </rPh>
    <phoneticPr fontId="4"/>
  </si>
  <si>
    <t>〒</t>
    <phoneticPr fontId="4"/>
  </si>
  <si>
    <t>最終学歴</t>
    <rPh sb="0" eb="2">
      <t>サイシュウ</t>
    </rPh>
    <rPh sb="2" eb="4">
      <t>ガクレキ</t>
    </rPh>
    <phoneticPr fontId="4"/>
  </si>
  <si>
    <t>区分</t>
    <rPh sb="0" eb="2">
      <t>クブン</t>
    </rPh>
    <phoneticPr fontId="4"/>
  </si>
  <si>
    <t>備考</t>
    <rPh sb="0" eb="2">
      <t>ビコウ</t>
    </rPh>
    <phoneticPr fontId="4"/>
  </si>
  <si>
    <t>職歴等</t>
    <rPh sb="0" eb="2">
      <t>ショクレキ</t>
    </rPh>
    <rPh sb="2" eb="3">
      <t>ナド</t>
    </rPh>
    <phoneticPr fontId="4"/>
  </si>
  <si>
    <t>自</t>
    <rPh sb="0" eb="1">
      <t>ジ</t>
    </rPh>
    <phoneticPr fontId="4"/>
  </si>
  <si>
    <t>至</t>
    <rPh sb="0" eb="1">
      <t>イタ</t>
    </rPh>
    <phoneticPr fontId="4"/>
  </si>
  <si>
    <t>表彰歴</t>
    <rPh sb="0" eb="2">
      <t>ヒョウショウ</t>
    </rPh>
    <rPh sb="2" eb="3">
      <t>レキ</t>
    </rPh>
    <phoneticPr fontId="4"/>
  </si>
  <si>
    <t>表彰年月日</t>
    <rPh sb="0" eb="2">
      <t>ヒョウショウ</t>
    </rPh>
    <rPh sb="2" eb="5">
      <t>ネンガッピ</t>
    </rPh>
    <phoneticPr fontId="4"/>
  </si>
  <si>
    <t>表彰者</t>
    <rPh sb="0" eb="2">
      <t>ヒョウショウ</t>
    </rPh>
    <rPh sb="2" eb="3">
      <t>シャ</t>
    </rPh>
    <phoneticPr fontId="4"/>
  </si>
  <si>
    <t>功績概要</t>
    <rPh sb="0" eb="2">
      <t>コウセキ</t>
    </rPh>
    <rPh sb="2" eb="4">
      <t>ガイヨウ</t>
    </rPh>
    <phoneticPr fontId="4"/>
  </si>
  <si>
    <t>表彰名（受賞功労名）</t>
    <rPh sb="0" eb="3">
      <t>ヒョウショウメイ</t>
    </rPh>
    <rPh sb="4" eb="6">
      <t>ジュショウ</t>
    </rPh>
    <rPh sb="6" eb="8">
      <t>コウロウ</t>
    </rPh>
    <rPh sb="8" eb="9">
      <t>メイ</t>
    </rPh>
    <phoneticPr fontId="4"/>
  </si>
  <si>
    <t>推薦元</t>
    <rPh sb="0" eb="3">
      <t>スイセンモト</t>
    </rPh>
    <phoneticPr fontId="4"/>
  </si>
  <si>
    <t>所属</t>
    <rPh sb="0" eb="2">
      <t>ショゾク</t>
    </rPh>
    <phoneticPr fontId="4"/>
  </si>
  <si>
    <t>担当者名</t>
    <rPh sb="0" eb="4">
      <t>タントウシャメイ</t>
    </rPh>
    <phoneticPr fontId="4"/>
  </si>
  <si>
    <t>電話番号</t>
    <rPh sb="0" eb="4">
      <t>デンワバンゴウ</t>
    </rPh>
    <phoneticPr fontId="4"/>
  </si>
  <si>
    <t>注１</t>
    <rPh sb="0" eb="1">
      <t>チュウ</t>
    </rPh>
    <phoneticPr fontId="4"/>
  </si>
  <si>
    <t>所属・職名等</t>
    <rPh sb="0" eb="2">
      <t>ショゾク</t>
    </rPh>
    <rPh sb="3" eb="5">
      <t>ショクメイ</t>
    </rPh>
    <rPh sb="5" eb="6">
      <t>トウ</t>
    </rPh>
    <phoneticPr fontId="4"/>
  </si>
  <si>
    <t>従事期間</t>
    <rPh sb="0" eb="2">
      <t>ジュウジ</t>
    </rPh>
    <rPh sb="2" eb="4">
      <t>キカン</t>
    </rPh>
    <phoneticPr fontId="4"/>
  </si>
  <si>
    <t>従事年月数</t>
    <rPh sb="0" eb="2">
      <t>ジュウジ</t>
    </rPh>
    <rPh sb="2" eb="4">
      <t>ネンゲツ</t>
    </rPh>
    <rPh sb="4" eb="5">
      <t>スウ</t>
    </rPh>
    <phoneticPr fontId="4"/>
  </si>
  <si>
    <t>職務内容</t>
    <rPh sb="0" eb="2">
      <t>ショクム</t>
    </rPh>
    <rPh sb="2" eb="4">
      <t>ナイヨウ</t>
    </rPh>
    <phoneticPr fontId="4"/>
  </si>
  <si>
    <t>勤務形態</t>
    <rPh sb="0" eb="2">
      <t>キンム</t>
    </rPh>
    <rPh sb="2" eb="4">
      <t>ケイタイ</t>
    </rPh>
    <phoneticPr fontId="4"/>
  </si>
  <si>
    <t>休職</t>
    <rPh sb="0" eb="2">
      <t>キュウショク</t>
    </rPh>
    <phoneticPr fontId="4"/>
  </si>
  <si>
    <t>事務</t>
    <rPh sb="0" eb="2">
      <t>ジム</t>
    </rPh>
    <phoneticPr fontId="4"/>
  </si>
  <si>
    <t>作業</t>
    <rPh sb="0" eb="2">
      <t>サギョウ</t>
    </rPh>
    <phoneticPr fontId="4"/>
  </si>
  <si>
    <t>常勤</t>
    <rPh sb="0" eb="2">
      <t>ジョウキン</t>
    </rPh>
    <phoneticPr fontId="4"/>
  </si>
  <si>
    <t>非常勤</t>
    <rPh sb="0" eb="3">
      <t>ヒジョウキン</t>
    </rPh>
    <phoneticPr fontId="4"/>
  </si>
  <si>
    <t>有無</t>
    <rPh sb="0" eb="2">
      <t>ウム</t>
    </rPh>
    <phoneticPr fontId="4"/>
  </si>
  <si>
    <t>表彰の功績と関係ない期間は、備考欄に記入する。</t>
    <rPh sb="0" eb="2">
      <t>ヒョウショウ</t>
    </rPh>
    <rPh sb="3" eb="5">
      <t>コウセキ</t>
    </rPh>
    <rPh sb="6" eb="8">
      <t>カンケイ</t>
    </rPh>
    <rPh sb="10" eb="12">
      <t>キカン</t>
    </rPh>
    <rPh sb="14" eb="17">
      <t>ビコウラン</t>
    </rPh>
    <rPh sb="18" eb="20">
      <t>キニュウ</t>
    </rPh>
    <phoneticPr fontId="4"/>
  </si>
  <si>
    <t>功績の概要は、具体的かつ詳細に数字、事例等を挙げて記入する。</t>
    <rPh sb="0" eb="2">
      <t>コウセキ</t>
    </rPh>
    <rPh sb="3" eb="5">
      <t>ガイヨウ</t>
    </rPh>
    <rPh sb="7" eb="10">
      <t>グタイテキ</t>
    </rPh>
    <rPh sb="12" eb="14">
      <t>ショウサイ</t>
    </rPh>
    <rPh sb="15" eb="17">
      <t>スウジ</t>
    </rPh>
    <rPh sb="18" eb="20">
      <t>ジレイ</t>
    </rPh>
    <rPh sb="20" eb="21">
      <t>トウ</t>
    </rPh>
    <rPh sb="22" eb="23">
      <t>ア</t>
    </rPh>
    <rPh sb="25" eb="27">
      <t>キニュウ</t>
    </rPh>
    <phoneticPr fontId="4"/>
  </si>
  <si>
    <t>上欄の推薦区分[市町村・一部事務組合・公社、一般廃棄物処理業者]に〇をつける。</t>
    <rPh sb="0" eb="2">
      <t>ジョウラン</t>
    </rPh>
    <rPh sb="3" eb="5">
      <t>スイセン</t>
    </rPh>
    <rPh sb="5" eb="7">
      <t>クブン</t>
    </rPh>
    <rPh sb="8" eb="11">
      <t>シチョウソン</t>
    </rPh>
    <rPh sb="12" eb="18">
      <t>イチブジムクミアイ</t>
    </rPh>
    <rPh sb="19" eb="21">
      <t>コウシャ</t>
    </rPh>
    <rPh sb="22" eb="29">
      <t>イッパンハイキブツショリ</t>
    </rPh>
    <rPh sb="29" eb="31">
      <t>ギョウシャ</t>
    </rPh>
    <phoneticPr fontId="4"/>
  </si>
  <si>
    <t>歳</t>
  </si>
  <si>
    <t>満</t>
    <rPh sb="0" eb="1">
      <t>マン</t>
    </rPh>
    <phoneticPr fontId="3"/>
  </si>
  <si>
    <t>年</t>
    <rPh sb="0" eb="1">
      <t>ネン</t>
    </rPh>
    <phoneticPr fontId="3"/>
  </si>
  <si>
    <t>か月</t>
    <rPh sb="1" eb="2">
      <t>ゲツ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</si>
  <si>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</si>
  <si>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</si>
  <si>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○</t>
    <phoneticPr fontId="3"/>
  </si>
  <si>
    <t>昭</t>
    <rPh sb="0" eb="1">
      <t>アキラ</t>
    </rPh>
    <phoneticPr fontId="3"/>
  </si>
  <si>
    <t>平</t>
    <rPh sb="0" eb="1">
      <t>ヒラ</t>
    </rPh>
    <phoneticPr fontId="3"/>
  </si>
  <si>
    <t>令</t>
    <rPh sb="0" eb="1">
      <t>レイ</t>
    </rPh>
    <phoneticPr fontId="3"/>
  </si>
  <si>
    <t>一般廃棄物関係事業功労者</t>
    <phoneticPr fontId="3"/>
  </si>
  <si>
    <t>産業廃棄物関係事業功労者</t>
    <phoneticPr fontId="3"/>
  </si>
  <si>
    <t>循環型社会形成推進功労者</t>
    <phoneticPr fontId="3"/>
  </si>
  <si>
    <t>市町村、一部事務組合、公社</t>
    <phoneticPr fontId="3"/>
  </si>
  <si>
    <t>不法投棄監視員の部</t>
  </si>
  <si>
    <t>産業廃棄物排出事業者の部</t>
    <phoneticPr fontId="3"/>
  </si>
  <si>
    <t>産業廃棄物処理業者の部</t>
    <phoneticPr fontId="3"/>
  </si>
  <si>
    <t>個人</t>
    <phoneticPr fontId="3"/>
  </si>
  <si>
    <t>【知事表彰条件：満50歳以上】</t>
  </si>
  <si>
    <t>平成</t>
    <rPh sb="0" eb="2">
      <t>ヘイセイ</t>
    </rPh>
    <phoneticPr fontId="3"/>
  </si>
  <si>
    <t>令和</t>
    <rPh sb="0" eb="2">
      <t>レイワ</t>
    </rPh>
    <phoneticPr fontId="3"/>
  </si>
  <si>
    <t>令和</t>
    <rPh sb="0" eb="2">
      <t>レイワ</t>
    </rPh>
    <phoneticPr fontId="4"/>
  </si>
  <si>
    <t>年度</t>
    <rPh sb="0" eb="2">
      <t>ネンド</t>
    </rPh>
    <phoneticPr fontId="3"/>
  </si>
  <si>
    <t>回</t>
    <rPh sb="0" eb="1">
      <t>カイ</t>
    </rPh>
    <phoneticPr fontId="3"/>
  </si>
  <si>
    <t>年度</t>
    <rPh sb="0" eb="2">
      <t>ネンド</t>
    </rPh>
    <phoneticPr fontId="3"/>
  </si>
  <si>
    <t>第２２回</t>
    <rPh sb="0" eb="1">
      <t>ダイ</t>
    </rPh>
    <rPh sb="3" eb="4">
      <t>カイ</t>
    </rPh>
    <phoneticPr fontId="3"/>
  </si>
  <si>
    <t>令和４年度</t>
    <rPh sb="0" eb="2">
      <t>レイワ</t>
    </rPh>
    <rPh sb="3" eb="5">
      <t>ネンド</t>
    </rPh>
    <phoneticPr fontId="3"/>
  </si>
  <si>
    <t>第２１回</t>
    <rPh sb="0" eb="1">
      <t>ダイ</t>
    </rPh>
    <rPh sb="3" eb="4">
      <t>カイ</t>
    </rPh>
    <phoneticPr fontId="3"/>
  </si>
  <si>
    <t>令和３年度</t>
    <rPh sb="0" eb="2">
      <t>レイワ</t>
    </rPh>
    <rPh sb="3" eb="5">
      <t>ネンド</t>
    </rPh>
    <phoneticPr fontId="3"/>
  </si>
  <si>
    <t>第２０回</t>
    <rPh sb="0" eb="1">
      <t>ダイ</t>
    </rPh>
    <rPh sb="3" eb="4">
      <t>カイ</t>
    </rPh>
    <phoneticPr fontId="3"/>
  </si>
  <si>
    <t>令和２年度</t>
    <rPh sb="0" eb="2">
      <t>レイワ</t>
    </rPh>
    <rPh sb="3" eb="5">
      <t>ネンド</t>
    </rPh>
    <phoneticPr fontId="3"/>
  </si>
  <si>
    <t>第１９回</t>
    <rPh sb="0" eb="1">
      <t>ダイ</t>
    </rPh>
    <rPh sb="3" eb="4">
      <t>カイ</t>
    </rPh>
    <phoneticPr fontId="3"/>
  </si>
  <si>
    <t>令和元年度</t>
    <rPh sb="0" eb="2">
      <t>レイワ</t>
    </rPh>
    <rPh sb="2" eb="4">
      <t>ガンネン</t>
    </rPh>
    <rPh sb="4" eb="5">
      <t>ド</t>
    </rPh>
    <phoneticPr fontId="3"/>
  </si>
  <si>
    <t>第１８回</t>
    <rPh sb="0" eb="1">
      <t>ダイ</t>
    </rPh>
    <rPh sb="3" eb="4">
      <t>カイ</t>
    </rPh>
    <phoneticPr fontId="3"/>
  </si>
  <si>
    <t>平成３０年度</t>
    <rPh sb="0" eb="2">
      <t>ヘイセイ</t>
    </rPh>
    <rPh sb="4" eb="6">
      <t>ネンド</t>
    </rPh>
    <phoneticPr fontId="3"/>
  </si>
  <si>
    <t>第１７回</t>
    <rPh sb="0" eb="1">
      <t>ダイ</t>
    </rPh>
    <rPh sb="3" eb="4">
      <t>カイ</t>
    </rPh>
    <phoneticPr fontId="3"/>
  </si>
  <si>
    <t>平成２９年度</t>
    <rPh sb="0" eb="2">
      <t>ヘイセイ</t>
    </rPh>
    <rPh sb="4" eb="6">
      <t>ネンド</t>
    </rPh>
    <phoneticPr fontId="3"/>
  </si>
  <si>
    <t>第１６回</t>
    <rPh sb="0" eb="1">
      <t>ダイ</t>
    </rPh>
    <rPh sb="3" eb="4">
      <t>カイ</t>
    </rPh>
    <phoneticPr fontId="3"/>
  </si>
  <si>
    <t>平成２８年度</t>
    <rPh sb="0" eb="2">
      <t>ヘイセイ</t>
    </rPh>
    <rPh sb="4" eb="6">
      <t>ネンド</t>
    </rPh>
    <phoneticPr fontId="3"/>
  </si>
  <si>
    <t>第１５回</t>
    <rPh sb="0" eb="1">
      <t>ダイ</t>
    </rPh>
    <rPh sb="3" eb="4">
      <t>カイ</t>
    </rPh>
    <phoneticPr fontId="3"/>
  </si>
  <si>
    <t>平成２７年度</t>
    <rPh sb="0" eb="2">
      <t>ヘイセイ</t>
    </rPh>
    <rPh sb="4" eb="6">
      <t>ネンド</t>
    </rPh>
    <phoneticPr fontId="3"/>
  </si>
  <si>
    <t>第１４回</t>
    <rPh sb="0" eb="1">
      <t>ダイ</t>
    </rPh>
    <rPh sb="3" eb="4">
      <t>カイ</t>
    </rPh>
    <phoneticPr fontId="3"/>
  </si>
  <si>
    <t>平成２６年度</t>
    <rPh sb="0" eb="2">
      <t>ヘイセイ</t>
    </rPh>
    <rPh sb="4" eb="6">
      <t>ネンド</t>
    </rPh>
    <phoneticPr fontId="3"/>
  </si>
  <si>
    <t>第１３回</t>
    <rPh sb="0" eb="1">
      <t>ダイ</t>
    </rPh>
    <rPh sb="3" eb="4">
      <t>カイ</t>
    </rPh>
    <phoneticPr fontId="3"/>
  </si>
  <si>
    <t>平成２５年度</t>
    <rPh sb="0" eb="2">
      <t>ヘイセイ</t>
    </rPh>
    <rPh sb="4" eb="6">
      <t>ネンド</t>
    </rPh>
    <phoneticPr fontId="3"/>
  </si>
  <si>
    <t>第１２回</t>
    <rPh sb="0" eb="1">
      <t>ダイ</t>
    </rPh>
    <rPh sb="3" eb="4">
      <t>カイ</t>
    </rPh>
    <phoneticPr fontId="3"/>
  </si>
  <si>
    <t>平成２４年度</t>
    <rPh sb="0" eb="2">
      <t>ヘイセイ</t>
    </rPh>
    <rPh sb="4" eb="6">
      <t>ネンド</t>
    </rPh>
    <phoneticPr fontId="3"/>
  </si>
  <si>
    <t>第１１回</t>
    <rPh sb="0" eb="1">
      <t>ダイ</t>
    </rPh>
    <rPh sb="3" eb="4">
      <t>カイ</t>
    </rPh>
    <phoneticPr fontId="3"/>
  </si>
  <si>
    <t>平成２３年度</t>
    <rPh sb="0" eb="2">
      <t>ヘイセイ</t>
    </rPh>
    <rPh sb="4" eb="6">
      <t>ネンド</t>
    </rPh>
    <phoneticPr fontId="3"/>
  </si>
  <si>
    <t>第１０回</t>
    <rPh sb="0" eb="1">
      <t>ダイ</t>
    </rPh>
    <rPh sb="3" eb="4">
      <t>カイ</t>
    </rPh>
    <phoneticPr fontId="3"/>
  </si>
  <si>
    <t>平成２２年度</t>
    <rPh sb="0" eb="2">
      <t>ヘイセイ</t>
    </rPh>
    <rPh sb="4" eb="6">
      <t>ネンド</t>
    </rPh>
    <phoneticPr fontId="3"/>
  </si>
  <si>
    <t>第９回</t>
    <rPh sb="0" eb="1">
      <t>ダイ</t>
    </rPh>
    <rPh sb="2" eb="3">
      <t>カイ</t>
    </rPh>
    <phoneticPr fontId="3"/>
  </si>
  <si>
    <t>平成２１年度</t>
    <rPh sb="0" eb="2">
      <t>ヘイセイ</t>
    </rPh>
    <rPh sb="4" eb="6">
      <t>ネンド</t>
    </rPh>
    <phoneticPr fontId="3"/>
  </si>
  <si>
    <t>第８回</t>
    <rPh sb="0" eb="1">
      <t>ダイ</t>
    </rPh>
    <rPh sb="2" eb="3">
      <t>カイ</t>
    </rPh>
    <phoneticPr fontId="3"/>
  </si>
  <si>
    <t>平成２０年度</t>
    <rPh sb="0" eb="2">
      <t>ヘイセイ</t>
    </rPh>
    <rPh sb="4" eb="6">
      <t>ネンド</t>
    </rPh>
    <phoneticPr fontId="3"/>
  </si>
  <si>
    <t>第７回</t>
    <rPh sb="0" eb="1">
      <t>ダイ</t>
    </rPh>
    <rPh sb="2" eb="3">
      <t>カイ</t>
    </rPh>
    <phoneticPr fontId="3"/>
  </si>
  <si>
    <t>平成１９年度</t>
    <rPh sb="0" eb="2">
      <t>ヘイセイ</t>
    </rPh>
    <rPh sb="4" eb="6">
      <t>ネンド</t>
    </rPh>
    <phoneticPr fontId="3"/>
  </si>
  <si>
    <t>第６回</t>
    <rPh sb="0" eb="1">
      <t>ダイ</t>
    </rPh>
    <rPh sb="2" eb="3">
      <t>カイ</t>
    </rPh>
    <phoneticPr fontId="3"/>
  </si>
  <si>
    <t>平成１８年度</t>
    <rPh sb="0" eb="2">
      <t>ヘイセイ</t>
    </rPh>
    <rPh sb="4" eb="6">
      <t>ネンド</t>
    </rPh>
    <phoneticPr fontId="3"/>
  </si>
  <si>
    <t>第５回</t>
    <rPh sb="0" eb="1">
      <t>ダイ</t>
    </rPh>
    <rPh sb="2" eb="3">
      <t>カイ</t>
    </rPh>
    <phoneticPr fontId="3"/>
  </si>
  <si>
    <t>平成１７年度</t>
    <rPh sb="0" eb="2">
      <t>ヘイセイ</t>
    </rPh>
    <rPh sb="4" eb="6">
      <t>ネンド</t>
    </rPh>
    <phoneticPr fontId="3"/>
  </si>
  <si>
    <t>第４回</t>
    <rPh sb="0" eb="1">
      <t>ダイ</t>
    </rPh>
    <rPh sb="2" eb="3">
      <t>カイ</t>
    </rPh>
    <phoneticPr fontId="3"/>
  </si>
  <si>
    <t>平成１６年度</t>
    <rPh sb="0" eb="2">
      <t>ヘイセイ</t>
    </rPh>
    <rPh sb="4" eb="6">
      <t>ネンド</t>
    </rPh>
    <phoneticPr fontId="3"/>
  </si>
  <si>
    <t>第３回</t>
    <rPh sb="0" eb="1">
      <t>ダイ</t>
    </rPh>
    <rPh sb="2" eb="3">
      <t>カイ</t>
    </rPh>
    <phoneticPr fontId="3"/>
  </si>
  <si>
    <t>平成１５年度</t>
    <rPh sb="0" eb="2">
      <t>ヘイセイ</t>
    </rPh>
    <rPh sb="4" eb="6">
      <t>ネンド</t>
    </rPh>
    <phoneticPr fontId="3"/>
  </si>
  <si>
    <t>第２回</t>
    <rPh sb="0" eb="1">
      <t>ダイ</t>
    </rPh>
    <rPh sb="2" eb="3">
      <t>カイ</t>
    </rPh>
    <phoneticPr fontId="3"/>
  </si>
  <si>
    <t>平成１４年度</t>
    <rPh sb="0" eb="2">
      <t>ヘイセイ</t>
    </rPh>
    <rPh sb="4" eb="6">
      <t>ネンド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</si>
  <si>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</si>
  <si>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</si>
  <si>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和暦</t>
    <rPh sb="0" eb="2">
      <t>ワレキ</t>
    </rPh>
    <phoneticPr fontId="3"/>
  </si>
  <si>
    <t>受賞日反映（令和14年以降は関数注意が必要）</t>
    <rPh sb="0" eb="3">
      <t>ジュショウビ</t>
    </rPh>
    <rPh sb="3" eb="5">
      <t>ハンエイ</t>
    </rPh>
    <rPh sb="6" eb="8">
      <t>レイワ</t>
    </rPh>
    <rPh sb="10" eb="11">
      <t>ネン</t>
    </rPh>
    <rPh sb="11" eb="13">
      <t>イコウ</t>
    </rPh>
    <rPh sb="14" eb="16">
      <t>カンスウ</t>
    </rPh>
    <rPh sb="16" eb="18">
      <t>チュウイ</t>
    </rPh>
    <rPh sb="19" eb="21">
      <t>ヒツヨウ</t>
    </rPh>
    <phoneticPr fontId="3"/>
  </si>
  <si>
    <t>従事年数用</t>
    <rPh sb="0" eb="4">
      <t>ジュウジネンスウ</t>
    </rPh>
    <rPh sb="4" eb="5">
      <t>ヨウ</t>
    </rPh>
    <phoneticPr fontId="3"/>
  </si>
  <si>
    <t>一般廃棄物処理業者等（役員）</t>
    <rPh sb="11" eb="13">
      <t>ヤクイン</t>
    </rPh>
    <phoneticPr fontId="3"/>
  </si>
  <si>
    <t>一般廃棄物処理業者等（作業員）</t>
    <rPh sb="11" eb="14">
      <t>サギョウイン</t>
    </rPh>
    <phoneticPr fontId="3"/>
  </si>
  <si>
    <t>小計</t>
    <rPh sb="0" eb="2">
      <t>ショウケイ</t>
    </rPh>
    <phoneticPr fontId="3"/>
  </si>
  <si>
    <t>判定</t>
    <rPh sb="0" eb="2">
      <t>ハンテイ</t>
    </rPh>
    <phoneticPr fontId="3"/>
  </si>
  <si>
    <t>【従事年数20年以上】</t>
    <rPh sb="1" eb="5">
      <t>ジュウジネンスウ</t>
    </rPh>
    <rPh sb="7" eb="10">
      <t>ネンイジョウ</t>
    </rPh>
    <phoneticPr fontId="3"/>
  </si>
  <si>
    <t>【従事年数15年以上】</t>
    <rPh sb="1" eb="5">
      <t>ジュウジネンスウ</t>
    </rPh>
    <rPh sb="7" eb="8">
      <t>ネン</t>
    </rPh>
    <rPh sb="8" eb="10">
      <t>イジョウ</t>
    </rPh>
    <phoneticPr fontId="3"/>
  </si>
  <si>
    <t>【従事年数10年以上】</t>
    <rPh sb="1" eb="5">
      <t>ジュウジネンスウ</t>
    </rPh>
    <rPh sb="7" eb="10">
      <t>ネンイジョウ</t>
    </rPh>
    <phoneticPr fontId="3"/>
  </si>
  <si>
    <t>【従事年数20年以上】</t>
    <rPh sb="1" eb="5">
      <t>ジュウジネンスウ</t>
    </rPh>
    <rPh sb="7" eb="8">
      <t>ネン</t>
    </rPh>
    <rPh sb="8" eb="10">
      <t>イジョウ</t>
    </rPh>
    <phoneticPr fontId="3"/>
  </si>
  <si>
    <t>部長感謝状(一般廃棄物関係事業功労者）</t>
    <rPh sb="0" eb="5">
      <t>ブチョウカンシャジョウ</t>
    </rPh>
    <rPh sb="6" eb="11">
      <t>イッパンハイキブツ</t>
    </rPh>
    <rPh sb="11" eb="13">
      <t>カンケイ</t>
    </rPh>
    <rPh sb="13" eb="15">
      <t>ジギョウ</t>
    </rPh>
    <rPh sb="15" eb="18">
      <t>コウロウシャ</t>
    </rPh>
    <phoneticPr fontId="3"/>
  </si>
  <si>
    <t>部長感謝状(産業廃棄物関係事業功労者 不法投棄監視員の部)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3">
      <t>フホウトウキ</t>
    </rPh>
    <rPh sb="23" eb="26">
      <t>カンシイン</t>
    </rPh>
    <rPh sb="27" eb="28">
      <t>ブ</t>
    </rPh>
    <phoneticPr fontId="3"/>
  </si>
  <si>
    <t>部長感謝状(産業廃棄物関係事業功労者 排出事業者の部)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1">
      <t>ハイシュツ</t>
    </rPh>
    <rPh sb="21" eb="24">
      <t>ジギョウシャ</t>
    </rPh>
    <rPh sb="25" eb="26">
      <t>ブ</t>
    </rPh>
    <phoneticPr fontId="3"/>
  </si>
  <si>
    <t>部長感謝状(産業廃棄物関係事業功労者 処理業者の部)</t>
    <rPh sb="0" eb="5">
      <t>ブチョウカンシャジョウ</t>
    </rPh>
    <rPh sb="6" eb="8">
      <t>サンギョウ</t>
    </rPh>
    <rPh sb="8" eb="11">
      <t>ハイキブツ</t>
    </rPh>
    <rPh sb="11" eb="13">
      <t>カンケイ</t>
    </rPh>
    <rPh sb="13" eb="15">
      <t>ジギョウ</t>
    </rPh>
    <rPh sb="15" eb="18">
      <t>コウロウシャ</t>
    </rPh>
    <rPh sb="19" eb="23">
      <t>ショリギョウシャ</t>
    </rPh>
    <rPh sb="24" eb="25">
      <t>ブ</t>
    </rPh>
    <phoneticPr fontId="3"/>
  </si>
  <si>
    <t>部長感謝状(循環型社会形成推進功労者)</t>
    <rPh sb="0" eb="5">
      <t>ブチョウカンシャジョウ</t>
    </rPh>
    <rPh sb="6" eb="9">
      <t>ジュンカンガタ</t>
    </rPh>
    <rPh sb="9" eb="11">
      <t>シャカイ</t>
    </rPh>
    <rPh sb="11" eb="13">
      <t>ケイセイ</t>
    </rPh>
    <rPh sb="13" eb="15">
      <t>スイシン</t>
    </rPh>
    <rPh sb="15" eb="18">
      <t>コウロウシャ</t>
    </rPh>
    <phoneticPr fontId="3"/>
  </si>
  <si>
    <t>該当する項目を選択</t>
    <rPh sb="0" eb="2">
      <t>ガイトウ</t>
    </rPh>
    <rPh sb="4" eb="6">
      <t>コウモク</t>
    </rPh>
    <rPh sb="7" eb="9">
      <t>センタク</t>
    </rPh>
    <phoneticPr fontId="3"/>
  </si>
  <si>
    <t>作業員としての活動・従事年数合計</t>
    <rPh sb="0" eb="3">
      <t>サギョウイン</t>
    </rPh>
    <rPh sb="7" eb="9">
      <t>カツドウ</t>
    </rPh>
    <rPh sb="10" eb="12">
      <t>ジュウジ</t>
    </rPh>
    <rPh sb="12" eb="14">
      <t>ネンスウ</t>
    </rPh>
    <rPh sb="14" eb="16">
      <t>ゴウケイ</t>
    </rPh>
    <phoneticPr fontId="4"/>
  </si>
  <si>
    <t>部長感謝状審査票（個人）</t>
    <rPh sb="0" eb="2">
      <t>ブチョウ</t>
    </rPh>
    <rPh sb="2" eb="5">
      <t>カンシャジョウ</t>
    </rPh>
    <rPh sb="5" eb="7">
      <t>シンサ</t>
    </rPh>
    <rPh sb="7" eb="8">
      <t>ヒョウ</t>
    </rPh>
    <rPh sb="9" eb="11">
      <t>コジン</t>
    </rPh>
    <phoneticPr fontId="4"/>
  </si>
  <si>
    <t>【部長表彰条件：満45歳以上】</t>
    <rPh sb="1" eb="3">
      <t>ブチョウ</t>
    </rPh>
    <phoneticPr fontId="3"/>
  </si>
  <si>
    <t>知事表彰</t>
    <rPh sb="0" eb="2">
      <t>チジ</t>
    </rPh>
    <rPh sb="2" eb="4">
      <t>ヒョウショウ</t>
    </rPh>
    <phoneticPr fontId="3"/>
  </si>
  <si>
    <t>部長表彰</t>
    <rPh sb="0" eb="4">
      <t>ブチョウヒョウショウ</t>
    </rPh>
    <phoneticPr fontId="3"/>
  </si>
  <si>
    <t>【従事年数16年以上】</t>
    <rPh sb="1" eb="5">
      <t>ジュウジネンスウ</t>
    </rPh>
    <rPh sb="7" eb="10">
      <t>ネンイジョウ</t>
    </rPh>
    <phoneticPr fontId="3"/>
  </si>
  <si>
    <t>【従事年数10年以上】</t>
    <rPh sb="1" eb="5">
      <t>ジュウジネンスウ</t>
    </rPh>
    <rPh sb="7" eb="8">
      <t>ネン</t>
    </rPh>
    <rPh sb="8" eb="10">
      <t>イジョウ</t>
    </rPh>
    <phoneticPr fontId="3"/>
  </si>
  <si>
    <t>【従事年数5年以上】</t>
    <rPh sb="1" eb="5">
      <t>ジュウジネンスウ</t>
    </rPh>
    <rPh sb="6" eb="9">
      <t>ネンイジョウ</t>
    </rPh>
    <phoneticPr fontId="3"/>
  </si>
  <si>
    <t>【従事年数15年以上】</t>
    <rPh sb="1" eb="5">
      <t>ジュウジネンスウ</t>
    </rPh>
    <rPh sb="7" eb="10">
      <t>ネンイジョウ</t>
    </rPh>
    <phoneticPr fontId="3"/>
  </si>
  <si>
    <t>【概ね10年以上】</t>
    <rPh sb="1" eb="2">
      <t>オオム</t>
    </rPh>
    <rPh sb="5" eb="6">
      <t>ネン</t>
    </rPh>
    <rPh sb="6" eb="8">
      <t>イジョウ</t>
    </rPh>
    <phoneticPr fontId="3"/>
  </si>
  <si>
    <t>【概ね7年以上】</t>
    <rPh sb="1" eb="2">
      <t>オオム</t>
    </rPh>
    <rPh sb="4" eb="5">
      <t>ネン</t>
    </rPh>
    <rPh sb="5" eb="7">
      <t>イジョウ</t>
    </rPh>
    <phoneticPr fontId="3"/>
  </si>
  <si>
    <t>【概ね5年以上】</t>
    <rPh sb="1" eb="2">
      <t>オオム</t>
    </rPh>
    <rPh sb="4" eb="5">
      <t>ネン</t>
    </rPh>
    <rPh sb="5" eb="7">
      <t>イジョウ</t>
    </rPh>
    <phoneticPr fontId="3"/>
  </si>
  <si>
    <t>○</t>
  </si>
  <si>
    <t>・退職予定あり（〇年〇月〇日）
・非常勤（週〇日で、１日〇時間〇分）</t>
    <phoneticPr fontId="3"/>
  </si>
  <si>
    <t>昭和○○年○月○日</t>
    <rPh sb="0" eb="2">
      <t>ショウワ</t>
    </rPh>
    <rPh sb="4" eb="5">
      <t>ネン</t>
    </rPh>
    <rPh sb="6" eb="7">
      <t>ガツ</t>
    </rPh>
    <rPh sb="8" eb="9">
      <t>ニチ</t>
    </rPh>
    <phoneticPr fontId="3"/>
  </si>
  <si>
    <t>【従事年数20年以上】</t>
    <rPh sb="7" eb="8">
      <t>ネン</t>
    </rPh>
    <rPh sb="8" eb="10">
      <t>イジョウ</t>
    </rPh>
    <phoneticPr fontId="3"/>
  </si>
  <si>
    <t>現</t>
    <rPh sb="0" eb="1">
      <t>ゲン</t>
    </rPh>
    <phoneticPr fontId="3"/>
  </si>
  <si>
    <t>推薦区分</t>
    <rPh sb="0" eb="4">
      <t>スイセンクブン</t>
    </rPh>
    <phoneticPr fontId="3"/>
  </si>
  <si>
    <t>○○　○○</t>
    <phoneticPr fontId="3"/>
  </si>
  <si>
    <t>０００－０００－００００</t>
    <phoneticPr fontId="3"/>
  </si>
  <si>
    <t>有</t>
    <rPh sb="0" eb="1">
      <t>ア</t>
    </rPh>
    <phoneticPr fontId="3"/>
  </si>
  <si>
    <t>第１回</t>
    <rPh sb="0" eb="1">
      <t>ダイ</t>
    </rPh>
    <rPh sb="2" eb="3">
      <t>カイ</t>
    </rPh>
    <phoneticPr fontId="3"/>
  </si>
  <si>
    <t>　開催年月日（受賞年月日）</t>
    <rPh sb="1" eb="3">
      <t>カイサイ</t>
    </rPh>
    <rPh sb="3" eb="6">
      <t>ネンガッピ</t>
    </rPh>
    <rPh sb="7" eb="12">
      <t>ジュショウネンガッピ</t>
    </rPh>
    <phoneticPr fontId="3"/>
  </si>
  <si>
    <t>千葉県廃棄物適正処理推進大会</t>
    <phoneticPr fontId="3"/>
  </si>
  <si>
    <t>平成１３年度</t>
    <rPh sb="0" eb="2">
      <t>ヘイセイ</t>
    </rPh>
    <rPh sb="4" eb="6">
      <t>ネンド</t>
    </rPh>
    <phoneticPr fontId="3"/>
  </si>
  <si>
    <t>平成１２年度</t>
    <rPh sb="0" eb="2">
      <t>ヘイセイ</t>
    </rPh>
    <rPh sb="4" eb="6">
      <t>ネンド</t>
    </rPh>
    <phoneticPr fontId="3"/>
  </si>
  <si>
    <t>平成１１年度</t>
    <rPh sb="0" eb="2">
      <t>ヘイセイ</t>
    </rPh>
    <rPh sb="4" eb="6">
      <t>ネンド</t>
    </rPh>
    <phoneticPr fontId="3"/>
  </si>
  <si>
    <t>平成１０年度</t>
    <rPh sb="0" eb="2">
      <t>ヘイセイ</t>
    </rPh>
    <rPh sb="4" eb="6">
      <t>ネンド</t>
    </rPh>
    <phoneticPr fontId="3"/>
  </si>
  <si>
    <t>平成９年度</t>
    <rPh sb="0" eb="2">
      <t>ヘイセイ</t>
    </rPh>
    <rPh sb="3" eb="5">
      <t>ネンド</t>
    </rPh>
    <phoneticPr fontId="3"/>
  </si>
  <si>
    <t>平成８年度</t>
    <rPh sb="0" eb="2">
      <t>ヘイセイ</t>
    </rPh>
    <rPh sb="3" eb="5">
      <t>ネンド</t>
    </rPh>
    <phoneticPr fontId="3"/>
  </si>
  <si>
    <t>平成７年度</t>
    <rPh sb="0" eb="2">
      <t>ヘイセイ</t>
    </rPh>
    <rPh sb="3" eb="5">
      <t>ネンド</t>
    </rPh>
    <phoneticPr fontId="3"/>
  </si>
  <si>
    <t>平成６年度</t>
    <rPh sb="0" eb="2">
      <t>ヘイセイ</t>
    </rPh>
    <rPh sb="3" eb="5">
      <t>ネンド</t>
    </rPh>
    <phoneticPr fontId="3"/>
  </si>
  <si>
    <t>平成５年度</t>
    <rPh sb="0" eb="2">
      <t>ヘイセイ</t>
    </rPh>
    <rPh sb="3" eb="5">
      <t>ネンド</t>
    </rPh>
    <phoneticPr fontId="3"/>
  </si>
  <si>
    <t>平成４年度</t>
    <rPh sb="0" eb="2">
      <t>ヘイセイ</t>
    </rPh>
    <rPh sb="3" eb="5">
      <t>ネンド</t>
    </rPh>
    <phoneticPr fontId="3"/>
  </si>
  <si>
    <t>平成３年度</t>
    <rPh sb="0" eb="2">
      <t>ヘイセイ</t>
    </rPh>
    <rPh sb="3" eb="5">
      <t>ネンド</t>
    </rPh>
    <phoneticPr fontId="3"/>
  </si>
  <si>
    <t>平成２年度</t>
    <rPh sb="0" eb="2">
      <t>ヘイセイ</t>
    </rPh>
    <rPh sb="3" eb="5">
      <t>ネンド</t>
    </rPh>
    <phoneticPr fontId="3"/>
  </si>
  <si>
    <t>第３８回</t>
    <rPh sb="0" eb="1">
      <t>ダイ</t>
    </rPh>
    <rPh sb="3" eb="4">
      <t>カイ</t>
    </rPh>
    <phoneticPr fontId="3"/>
  </si>
  <si>
    <t>第３７回</t>
    <rPh sb="0" eb="1">
      <t>ダイ</t>
    </rPh>
    <rPh sb="3" eb="4">
      <t>カイ</t>
    </rPh>
    <phoneticPr fontId="3"/>
  </si>
  <si>
    <t>第３６回</t>
    <rPh sb="0" eb="1">
      <t>ダイ</t>
    </rPh>
    <rPh sb="3" eb="4">
      <t>カイ</t>
    </rPh>
    <phoneticPr fontId="3"/>
  </si>
  <si>
    <t>第３５回</t>
    <rPh sb="0" eb="1">
      <t>ダイ</t>
    </rPh>
    <rPh sb="3" eb="4">
      <t>カイ</t>
    </rPh>
    <phoneticPr fontId="3"/>
  </si>
  <si>
    <t>第３４回</t>
    <rPh sb="0" eb="1">
      <t>ダイ</t>
    </rPh>
    <rPh sb="3" eb="4">
      <t>カイ</t>
    </rPh>
    <phoneticPr fontId="3"/>
  </si>
  <si>
    <t>第３３回</t>
    <rPh sb="0" eb="1">
      <t>ダイ</t>
    </rPh>
    <rPh sb="3" eb="4">
      <t>カイ</t>
    </rPh>
    <phoneticPr fontId="3"/>
  </si>
  <si>
    <t>第３２回</t>
    <rPh sb="0" eb="1">
      <t>ダイ</t>
    </rPh>
    <rPh sb="3" eb="4">
      <t>カイ</t>
    </rPh>
    <phoneticPr fontId="3"/>
  </si>
  <si>
    <t>第３１回</t>
    <rPh sb="0" eb="1">
      <t>ダイ</t>
    </rPh>
    <rPh sb="3" eb="4">
      <t>カイ</t>
    </rPh>
    <phoneticPr fontId="3"/>
  </si>
  <si>
    <t>第３０回</t>
    <rPh sb="0" eb="1">
      <t>ダイ</t>
    </rPh>
    <rPh sb="3" eb="4">
      <t>カイ</t>
    </rPh>
    <phoneticPr fontId="3"/>
  </si>
  <si>
    <t>第２９回</t>
    <rPh sb="0" eb="1">
      <t>ダイ</t>
    </rPh>
    <rPh sb="3" eb="4">
      <t>カイ</t>
    </rPh>
    <phoneticPr fontId="3"/>
  </si>
  <si>
    <t>第２８回</t>
    <rPh sb="0" eb="1">
      <t>ダイ</t>
    </rPh>
    <rPh sb="3" eb="4">
      <t>カイ</t>
    </rPh>
    <phoneticPr fontId="3"/>
  </si>
  <si>
    <t>第２７回</t>
    <rPh sb="0" eb="1">
      <t>ダイ</t>
    </rPh>
    <rPh sb="3" eb="4">
      <t>カイ</t>
    </rPh>
    <phoneticPr fontId="3"/>
  </si>
  <si>
    <t>平成１年度</t>
    <rPh sb="0" eb="2">
      <t>ヘイセイ</t>
    </rPh>
    <rPh sb="3" eb="5">
      <t>ネンド</t>
    </rPh>
    <phoneticPr fontId="3"/>
  </si>
  <si>
    <t>令和5</t>
    <rPh sb="0" eb="2">
      <t>レイワ</t>
    </rPh>
    <phoneticPr fontId="3"/>
  </si>
  <si>
    <t>令和4</t>
    <rPh sb="0" eb="2">
      <t>レイワ</t>
    </rPh>
    <phoneticPr fontId="3"/>
  </si>
  <si>
    <t>部長</t>
    <rPh sb="0" eb="2">
      <t>ブチョウ</t>
    </rPh>
    <phoneticPr fontId="3"/>
  </si>
  <si>
    <t>令和3</t>
    <rPh sb="0" eb="2">
      <t>レイワ</t>
    </rPh>
    <phoneticPr fontId="3"/>
  </si>
  <si>
    <t>令和2</t>
    <rPh sb="0" eb="2">
      <t>レイワ</t>
    </rPh>
    <phoneticPr fontId="3"/>
  </si>
  <si>
    <t>平成31</t>
    <rPh sb="0" eb="2">
      <t>ヘイセイ</t>
    </rPh>
    <phoneticPr fontId="3"/>
  </si>
  <si>
    <t>平成30</t>
    <rPh sb="0" eb="2">
      <t>ヘイセイ</t>
    </rPh>
    <phoneticPr fontId="3"/>
  </si>
  <si>
    <t>平成29</t>
    <rPh sb="0" eb="2">
      <t>ヘイセイ</t>
    </rPh>
    <phoneticPr fontId="3"/>
  </si>
  <si>
    <t>平成28</t>
    <rPh sb="0" eb="2">
      <t>ヘイセイ</t>
    </rPh>
    <phoneticPr fontId="3"/>
  </si>
  <si>
    <t>平成27</t>
    <rPh sb="0" eb="2">
      <t>ヘイセイ</t>
    </rPh>
    <phoneticPr fontId="3"/>
  </si>
  <si>
    <t>平成26</t>
    <rPh sb="0" eb="2">
      <t>ヘイセイ</t>
    </rPh>
    <phoneticPr fontId="3"/>
  </si>
  <si>
    <t>平成24</t>
    <rPh sb="0" eb="2">
      <t>ヘイセイ</t>
    </rPh>
    <phoneticPr fontId="3"/>
  </si>
  <si>
    <t>平成23</t>
    <rPh sb="0" eb="2">
      <t>ヘイセイ</t>
    </rPh>
    <phoneticPr fontId="3"/>
  </si>
  <si>
    <t>平成22</t>
    <rPh sb="0" eb="2">
      <t>ヘイセイ</t>
    </rPh>
    <phoneticPr fontId="3"/>
  </si>
  <si>
    <t>平成21</t>
    <rPh sb="0" eb="2">
      <t>ヘイセイ</t>
    </rPh>
    <phoneticPr fontId="3"/>
  </si>
  <si>
    <t>平成20</t>
    <rPh sb="0" eb="2">
      <t>ヘイセイ</t>
    </rPh>
    <phoneticPr fontId="3"/>
  </si>
  <si>
    <t>平成19</t>
    <rPh sb="0" eb="2">
      <t>ヘイセイ</t>
    </rPh>
    <phoneticPr fontId="3"/>
  </si>
  <si>
    <t>平成18</t>
    <rPh sb="0" eb="2">
      <t>ヘイセイ</t>
    </rPh>
    <phoneticPr fontId="3"/>
  </si>
  <si>
    <t>平成17</t>
    <rPh sb="0" eb="2">
      <t>ヘイセイ</t>
    </rPh>
    <phoneticPr fontId="3"/>
  </si>
  <si>
    <t>平成16</t>
    <rPh sb="0" eb="2">
      <t>ヘイセイ</t>
    </rPh>
    <phoneticPr fontId="3"/>
  </si>
  <si>
    <t>平成15</t>
    <rPh sb="0" eb="2">
      <t>ヘイセイ</t>
    </rPh>
    <phoneticPr fontId="3"/>
  </si>
  <si>
    <t>平成14</t>
    <rPh sb="0" eb="2">
      <t>ヘイセイ</t>
    </rPh>
    <phoneticPr fontId="3"/>
  </si>
  <si>
    <t>平成12</t>
    <rPh sb="0" eb="2">
      <t>ヘイセイ</t>
    </rPh>
    <phoneticPr fontId="3"/>
  </si>
  <si>
    <t>平成11</t>
    <rPh sb="0" eb="2">
      <t>ヘイセイ</t>
    </rPh>
    <phoneticPr fontId="3"/>
  </si>
  <si>
    <t>平成10</t>
    <rPh sb="0" eb="2">
      <t>ヘイセイ</t>
    </rPh>
    <phoneticPr fontId="3"/>
  </si>
  <si>
    <t>平成8</t>
    <rPh sb="0" eb="2">
      <t>ヘイセイ</t>
    </rPh>
    <phoneticPr fontId="3"/>
  </si>
  <si>
    <t>平成7</t>
    <rPh sb="0" eb="2">
      <t>ヘイセイ</t>
    </rPh>
    <phoneticPr fontId="3"/>
  </si>
  <si>
    <t>平成6</t>
    <rPh sb="0" eb="2">
      <t>ヘイセイ</t>
    </rPh>
    <phoneticPr fontId="3"/>
  </si>
  <si>
    <t>平成5</t>
    <rPh sb="0" eb="2">
      <t>ヘイセイ</t>
    </rPh>
    <phoneticPr fontId="3"/>
  </si>
  <si>
    <t>平成3</t>
    <rPh sb="0" eb="2">
      <t>ヘイセイ</t>
    </rPh>
    <phoneticPr fontId="3"/>
  </si>
  <si>
    <t>平成2</t>
    <rPh sb="0" eb="2">
      <t>ヘイセイ</t>
    </rPh>
    <phoneticPr fontId="3"/>
  </si>
  <si>
    <t>会長</t>
    <rPh sb="0" eb="2">
      <t>カイチョウ</t>
    </rPh>
    <phoneticPr fontId="3"/>
  </si>
  <si>
    <t>平成1</t>
    <rPh sb="0" eb="2">
      <t>ヘイセイ</t>
    </rPh>
    <phoneticPr fontId="3"/>
  </si>
  <si>
    <t>↓消さない</t>
    <rPh sb="1" eb="2">
      <t>ケ</t>
    </rPh>
    <phoneticPr fontId="3"/>
  </si>
  <si>
    <t>千葉県環境衛生大会</t>
    <rPh sb="3" eb="7">
      <t>カンキョウエイセイ</t>
    </rPh>
    <rPh sb="7" eb="9">
      <t>タイカイ</t>
    </rPh>
    <phoneticPr fontId="3"/>
  </si>
  <si>
    <t>【知事表彰条件：満60歳以上】</t>
    <phoneticPr fontId="3"/>
  </si>
  <si>
    <t>【部長表彰条件：満55歳以上】</t>
    <rPh sb="1" eb="3">
      <t>ブチョウ</t>
    </rPh>
    <phoneticPr fontId="3"/>
  </si>
  <si>
    <t>　</t>
    <phoneticPr fontId="3"/>
  </si>
  <si>
    <t>職歴欄には推薦の対象となる業務を記載する。従事期間は昭・平・令・現を選択し年月日を入力する。（「現」は「現在に至る」を意味する）
職務内容、勤務形態はどちらかに〇をつけ、休職の有無について記入する。
非常勤については勤務時間を、休職については休職期間を備考欄に記入する。</t>
    <rPh sb="0" eb="2">
      <t>ショクレキ</t>
    </rPh>
    <rPh sb="2" eb="3">
      <t>ラン</t>
    </rPh>
    <rPh sb="5" eb="7">
      <t>スイセン</t>
    </rPh>
    <rPh sb="8" eb="10">
      <t>タイショウ</t>
    </rPh>
    <rPh sb="13" eb="15">
      <t>ギョウム</t>
    </rPh>
    <rPh sb="16" eb="18">
      <t>キサイ</t>
    </rPh>
    <rPh sb="21" eb="25">
      <t>ジュウジキカン</t>
    </rPh>
    <rPh sb="37" eb="39">
      <t>ネンゲツ</t>
    </rPh>
    <rPh sb="39" eb="40">
      <t>ヒ</t>
    </rPh>
    <rPh sb="41" eb="43">
      <t>ニュウリョク</t>
    </rPh>
    <rPh sb="48" eb="49">
      <t>ゲン</t>
    </rPh>
    <rPh sb="52" eb="54">
      <t>ゲンザイ</t>
    </rPh>
    <rPh sb="55" eb="56">
      <t>イタ</t>
    </rPh>
    <rPh sb="59" eb="61">
      <t>イミ</t>
    </rPh>
    <rPh sb="65" eb="69">
      <t>ショクムナイヨウ</t>
    </rPh>
    <rPh sb="70" eb="72">
      <t>キンム</t>
    </rPh>
    <rPh sb="72" eb="74">
      <t>ケイタイ</t>
    </rPh>
    <rPh sb="85" eb="87">
      <t>キュウショク</t>
    </rPh>
    <rPh sb="88" eb="90">
      <t>ウム</t>
    </rPh>
    <rPh sb="94" eb="96">
      <t>キニュウ</t>
    </rPh>
    <rPh sb="100" eb="103">
      <t>ヒジョウキン</t>
    </rPh>
    <rPh sb="108" eb="110">
      <t>キンム</t>
    </rPh>
    <rPh sb="110" eb="112">
      <t>ジカン</t>
    </rPh>
    <rPh sb="114" eb="116">
      <t>キュウショク</t>
    </rPh>
    <rPh sb="121" eb="123">
      <t>キュウショク</t>
    </rPh>
    <rPh sb="123" eb="125">
      <t>キカン</t>
    </rPh>
    <rPh sb="126" eb="129">
      <t>ビコウラン</t>
    </rPh>
    <rPh sb="130" eb="132">
      <t>キニュウ</t>
    </rPh>
    <phoneticPr fontId="4"/>
  </si>
  <si>
    <t>産業廃棄物関係事業功労者</t>
  </si>
  <si>
    <t>（R7年4月１日現在）</t>
    <phoneticPr fontId="3"/>
  </si>
  <si>
    <t>第２３回</t>
    <phoneticPr fontId="3"/>
  </si>
  <si>
    <t>令和５年度</t>
    <phoneticPr fontId="3"/>
  </si>
  <si>
    <t>令和6</t>
    <phoneticPr fontId="3"/>
  </si>
  <si>
    <t>第２４回</t>
    <rPh sb="0" eb="1">
      <t>ダイ</t>
    </rPh>
    <rPh sb="3" eb="4">
      <t>カイ</t>
    </rPh>
    <phoneticPr fontId="3"/>
  </si>
  <si>
    <t>令和６年度</t>
    <rPh sb="0" eb="2">
      <t>レイワ</t>
    </rPh>
    <rPh sb="3" eb="5">
      <t>ネンド</t>
    </rPh>
    <phoneticPr fontId="3"/>
  </si>
  <si>
    <t>令和7</t>
    <rPh sb="0" eb="2">
      <t>レイワ</t>
    </rPh>
    <phoneticPr fontId="3"/>
  </si>
  <si>
    <t xml:space="preserve">・退職予定あり（令和８年３月３１日）
・非常勤（週４日で、１日７時間１５分）
</t>
    <rPh sb="8" eb="10">
      <t>レイワ</t>
    </rPh>
    <phoneticPr fontId="3"/>
  </si>
  <si>
    <t>○○会社入社</t>
    <rPh sb="2" eb="4">
      <t>カイシャ</t>
    </rPh>
    <rPh sb="4" eb="6">
      <t>ニュウシャ</t>
    </rPh>
    <phoneticPr fontId="3"/>
  </si>
  <si>
    <t>同社　○○課　班長</t>
    <rPh sb="0" eb="2">
      <t>ドウシャ</t>
    </rPh>
    <rPh sb="5" eb="6">
      <t>カ</t>
    </rPh>
    <rPh sb="7" eb="9">
      <t>ハンチョウ</t>
    </rPh>
    <phoneticPr fontId="3"/>
  </si>
  <si>
    <t>同社　○○課　課長</t>
    <rPh sb="0" eb="2">
      <t>ドウシャ</t>
    </rPh>
    <rPh sb="5" eb="6">
      <t>カ</t>
    </rPh>
    <rPh sb="7" eb="9">
      <t>カチョウ</t>
    </rPh>
    <phoneticPr fontId="3"/>
  </si>
  <si>
    <t>同社○○課　担当（再雇用）</t>
    <rPh sb="0" eb="2">
      <t>ドウシャ</t>
    </rPh>
    <rPh sb="4" eb="5">
      <t>カ</t>
    </rPh>
    <rPh sb="6" eb="8">
      <t>タントウ</t>
    </rPh>
    <rPh sb="9" eb="10">
      <t>サイ</t>
    </rPh>
    <rPh sb="10" eb="12">
      <t>コヨウ</t>
    </rPh>
    <phoneticPr fontId="3"/>
  </si>
  <si>
    <t>○○学校卒業</t>
    <rPh sb="2" eb="4">
      <t>ガッコウ</t>
    </rPh>
    <rPh sb="4" eb="6">
      <t>ソツギョウ</t>
    </rPh>
    <phoneticPr fontId="3"/>
  </si>
  <si>
    <t>具体的な数字、実績を上げるとともに、特に実績の効果・結果について重点Bンを置いて記載して下さい</t>
    <rPh sb="0" eb="3">
      <t>グタイテキ</t>
    </rPh>
    <rPh sb="4" eb="6">
      <t>スウジ</t>
    </rPh>
    <rPh sb="7" eb="9">
      <t>ジッセキ</t>
    </rPh>
    <rPh sb="10" eb="11">
      <t>ア</t>
    </rPh>
    <rPh sb="18" eb="19">
      <t>トク</t>
    </rPh>
    <rPh sb="20" eb="22">
      <t>ジッセキ</t>
    </rPh>
    <rPh sb="23" eb="25">
      <t>コウカ</t>
    </rPh>
    <rPh sb="26" eb="28">
      <t>ケッカ</t>
    </rPh>
    <rPh sb="32" eb="35">
      <t>ジュウテンb</t>
    </rPh>
    <rPh sb="37" eb="38">
      <t>オ</t>
    </rPh>
    <rPh sb="40" eb="42">
      <t>キサイ</t>
    </rPh>
    <rPh sb="44" eb="45">
      <t>クダ</t>
    </rPh>
    <phoneticPr fontId="3"/>
  </si>
  <si>
    <t>○○○○㈱○○部○○課</t>
    <rPh sb="7" eb="8">
      <t>ブ</t>
    </rPh>
    <rPh sb="10" eb="11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</si>
</sst>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);[Red]\(0\)"/>
    <numFmt numFmtId="177" formatCode="0_ 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</numFmts>
  <fonts count="2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93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6" fillId="0" borderId="6" xfId="1" applyFont="1" applyBorder="1" applyAlignment="1">
      <alignment horizontal="distributed" vertical="center"/>
    </xf>
    <xf numFmtId="0" fontId="6" fillId="0" borderId="6" xfId="1" applyFont="1" applyBorder="1" applyAlignment="1">
      <alignment horizontal="center" vertical="center"/>
    </xf>
    <xf numFmtId="0" fontId="6" fillId="0" borderId="1" xfId="1" applyFont="1" applyBorder="1" applyAlignment="1">
      <alignment vertical="center" textRotation="255"/>
    </xf>
    <xf numFmtId="0" fontId="5" fillId="0" borderId="0" xfId="1" applyFont="1" applyAlignment="1">
      <alignment horizontal="center" vertical="center"/>
    </xf>
    <xf numFmtId="0" fontId="6" fillId="0" borderId="13" xfId="1" applyFont="1" applyBorder="1" applyAlignment="1">
      <alignment horizontal="left" vertical="center"/>
    </xf>
    <xf numFmtId="0" fontId="6" fillId="0" borderId="13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left" vertical="center" wrapText="1"/>
    </xf>
    <xf numFmtId="0" fontId="6" fillId="0" borderId="15" xfId="1" applyFont="1" applyBorder="1" applyAlignment="1">
      <alignment horizontal="distributed" vertical="center"/>
    </xf>
    <xf numFmtId="0" fontId="6" fillId="0" borderId="0" xfId="1" applyFont="1" applyAlignment="1">
      <alignment horizontal="center" vertical="center" textRotation="255"/>
    </xf>
    <xf numFmtId="0" fontId="6" fillId="0" borderId="0" xfId="1" applyFont="1" applyAlignment="1">
      <alignment horizontal="left" vertical="center" shrinkToFit="1"/>
    </xf>
    <xf numFmtId="0" fontId="13" fillId="0" borderId="3" xfId="1" applyFont="1" applyBorder="1" applyAlignment="1">
      <alignment horizontal="center" vertical="center" shrinkToFit="1"/>
    </xf>
    <xf numFmtId="0" fontId="13" fillId="0" borderId="22" xfId="1" applyFont="1" applyBorder="1" applyAlignment="1">
      <alignment horizontal="center" vertical="center" shrinkToFit="1"/>
    </xf>
    <xf numFmtId="0" fontId="13" fillId="0" borderId="23" xfId="1" applyFont="1" applyBorder="1" applyAlignment="1">
      <alignment horizontal="center" vertical="center" shrinkToFit="1"/>
    </xf>
    <xf numFmtId="0" fontId="13" fillId="0" borderId="4" xfId="1" applyFont="1" applyBorder="1" applyAlignment="1">
      <alignment horizontal="center" vertical="center" shrinkToFit="1"/>
    </xf>
    <xf numFmtId="0" fontId="11" fillId="0" borderId="0" xfId="1" applyFont="1" applyAlignment="1">
      <alignment horizontal="right" vertical="top"/>
    </xf>
    <xf numFmtId="0" fontId="11" fillId="0" borderId="0" xfId="1" applyFont="1" applyAlignment="1">
      <alignment vertical="top"/>
    </xf>
    <xf numFmtId="0" fontId="11" fillId="0" borderId="0" xfId="1" applyFont="1" applyAlignment="1">
      <alignment horizontal="center" vertical="top"/>
    </xf>
    <xf numFmtId="0" fontId="11" fillId="0" borderId="20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6" fillId="0" borderId="15" xfId="1" applyFont="1" applyBorder="1" applyAlignment="1">
      <alignment horizontal="lef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left" vertical="center" wrapText="1"/>
    </xf>
    <xf numFmtId="0" fontId="11" fillId="0" borderId="15" xfId="1" applyFont="1" applyBorder="1" applyAlignment="1">
      <alignment horizontal="right" vertical="center"/>
    </xf>
    <xf numFmtId="0" fontId="11" fillId="0" borderId="12" xfId="1" applyFont="1" applyBorder="1" applyAlignment="1">
      <alignment horizontal="right" vertical="center"/>
    </xf>
    <xf numFmtId="0" fontId="11" fillId="0" borderId="30" xfId="1" applyFont="1" applyBorder="1" applyAlignment="1">
      <alignment horizontal="right" vertical="center"/>
    </xf>
    <xf numFmtId="0" fontId="11" fillId="0" borderId="31" xfId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177" fontId="11" fillId="0" borderId="30" xfId="1" applyNumberFormat="1" applyFont="1" applyBorder="1" applyAlignment="1">
      <alignment horizontal="right" vertical="center"/>
    </xf>
    <xf numFmtId="177" fontId="11" fillId="0" borderId="15" xfId="1" applyNumberFormat="1" applyFont="1" applyBorder="1" applyAlignment="1">
      <alignment horizontal="right" vertical="center"/>
    </xf>
    <xf numFmtId="0" fontId="6" fillId="0" borderId="5" xfId="1" applyFont="1" applyBorder="1" applyAlignment="1">
      <alignment vertical="center" shrinkToFit="1"/>
    </xf>
    <xf numFmtId="0" fontId="6" fillId="0" borderId="6" xfId="1" applyFont="1" applyBorder="1" applyAlignment="1">
      <alignment vertical="center" shrinkToFit="1"/>
    </xf>
    <xf numFmtId="0" fontId="6" fillId="0" borderId="7" xfId="1" applyFont="1" applyBorder="1" applyAlignment="1">
      <alignment vertical="center" shrinkToFit="1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3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" xfId="0" applyBorder="1">
      <alignment vertical="center"/>
    </xf>
    <xf numFmtId="0" fontId="14" fillId="0" borderId="0" xfId="0" applyFont="1" applyAlignment="1">
      <alignment horizontal="left" vertical="center"/>
    </xf>
    <xf numFmtId="0" fontId="11" fillId="0" borderId="1" xfId="1" applyFont="1" applyBorder="1" applyAlignment="1">
      <alignment vertical="center" textRotation="255"/>
    </xf>
    <xf numFmtId="0" fontId="11" fillId="0" borderId="1" xfId="1" applyFont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177" fontId="11" fillId="2" borderId="15" xfId="1" applyNumberFormat="1" applyFont="1" applyFill="1" applyBorder="1" applyAlignment="1">
      <alignment horizontal="right" vertical="center"/>
    </xf>
    <xf numFmtId="0" fontId="11" fillId="2" borderId="15" xfId="1" applyFont="1" applyFill="1" applyBorder="1" applyAlignment="1">
      <alignment horizontal="right" vertical="center"/>
    </xf>
    <xf numFmtId="0" fontId="11" fillId="2" borderId="12" xfId="1" applyFont="1" applyFill="1" applyBorder="1" applyAlignment="1">
      <alignment horizontal="right" vertical="center"/>
    </xf>
    <xf numFmtId="0" fontId="0" fillId="0" borderId="32" xfId="0" applyBorder="1">
      <alignment vertical="center"/>
    </xf>
    <xf numFmtId="0" fontId="14" fillId="0" borderId="1" xfId="0" applyFont="1" applyBorder="1">
      <alignment vertical="center"/>
    </xf>
    <xf numFmtId="56" fontId="0" fillId="0" borderId="0" xfId="0" applyNumberFormat="1">
      <alignment vertical="center"/>
    </xf>
    <xf numFmtId="0" fontId="0" fillId="0" borderId="34" xfId="0" applyBorder="1" applyAlignment="1">
      <alignment horizontal="left" vertical="center"/>
    </xf>
    <xf numFmtId="0" fontId="0" fillId="0" borderId="34" xfId="0" applyBorder="1">
      <alignment vertical="center"/>
    </xf>
    <xf numFmtId="0" fontId="19" fillId="0" borderId="1" xfId="0" applyFont="1" applyBorder="1">
      <alignment vertical="center"/>
    </xf>
    <xf numFmtId="58" fontId="0" fillId="0" borderId="0" xfId="0" applyNumberFormat="1" applyAlignment="1">
      <alignment horizontal="right" vertical="center"/>
    </xf>
    <xf numFmtId="0" fontId="5" fillId="0" borderId="0" xfId="1" applyFont="1" applyAlignment="1">
      <alignment vertical="center" wrapText="1"/>
    </xf>
    <xf numFmtId="0" fontId="5" fillId="0" borderId="13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5" fillId="0" borderId="11" xfId="1" applyFont="1" applyBorder="1" applyAlignment="1">
      <alignment vertical="top"/>
    </xf>
    <xf numFmtId="0" fontId="5" fillId="0" borderId="12" xfId="1" applyFont="1" applyBorder="1" applyAlignment="1">
      <alignment vertical="top"/>
    </xf>
    <xf numFmtId="0" fontId="0" fillId="0" borderId="11" xfId="0" applyBorder="1" applyAlignment="1">
      <alignment horizontal="left" vertical="center"/>
    </xf>
    <xf numFmtId="0" fontId="0" fillId="0" borderId="11" xfId="0" applyBorder="1">
      <alignment vertical="center"/>
    </xf>
    <xf numFmtId="0" fontId="5" fillId="0" borderId="13" xfId="1" applyFont="1" applyBorder="1" applyAlignment="1">
      <alignment vertical="top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8" xfId="1" applyFont="1" applyBorder="1" applyAlignment="1">
      <alignment horizontal="right" vertical="center" wrapText="1"/>
    </xf>
    <xf numFmtId="0" fontId="6" fillId="0" borderId="14" xfId="1" applyFont="1" applyBorder="1" applyAlignment="1">
      <alignment horizontal="right" vertical="center"/>
    </xf>
    <xf numFmtId="0" fontId="6" fillId="0" borderId="9" xfId="1" applyFont="1" applyBorder="1" applyAlignment="1">
      <alignment horizontal="right" vertical="center"/>
    </xf>
    <xf numFmtId="0" fontId="6" fillId="0" borderId="11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8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1" fillId="0" borderId="14" xfId="1" applyFont="1" applyBorder="1" applyAlignment="1">
      <alignment horizontal="left" vertical="center"/>
    </xf>
    <xf numFmtId="0" fontId="11" fillId="0" borderId="9" xfId="1" applyFont="1" applyBorder="1" applyAlignment="1">
      <alignment horizontal="left" vertical="center"/>
    </xf>
    <xf numFmtId="0" fontId="11" fillId="0" borderId="15" xfId="1" applyFont="1" applyBorder="1" applyAlignment="1">
      <alignment horizontal="left" vertical="center"/>
    </xf>
    <xf numFmtId="0" fontId="11" fillId="0" borderId="12" xfId="1" applyFont="1" applyBorder="1" applyAlignment="1">
      <alignment horizontal="left" vertical="center"/>
    </xf>
    <xf numFmtId="0" fontId="11" fillId="0" borderId="0" xfId="1" applyFont="1" applyAlignment="1">
      <alignment vertical="top" wrapText="1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0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center" textRotation="255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5" xfId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shrinkToFit="1"/>
    </xf>
    <xf numFmtId="0" fontId="6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wrapText="1"/>
    </xf>
    <xf numFmtId="0" fontId="5" fillId="0" borderId="14" xfId="1" applyFont="1" applyBorder="1" applyAlignment="1">
      <alignment horizontal="left" vertical="center" wrapText="1"/>
    </xf>
    <xf numFmtId="0" fontId="5" fillId="0" borderId="9" xfId="1" applyFont="1" applyBorder="1" applyAlignment="1">
      <alignment horizontal="left" vertical="center" wrapText="1"/>
    </xf>
    <xf numFmtId="0" fontId="5" fillId="0" borderId="11" xfId="1" applyFont="1" applyBorder="1" applyAlignment="1">
      <alignment horizontal="left" vertical="center" wrapText="1"/>
    </xf>
    <xf numFmtId="0" fontId="5" fillId="0" borderId="15" xfId="1" applyFont="1" applyBorder="1" applyAlignment="1">
      <alignment horizontal="left" vertical="center" wrapText="1"/>
    </xf>
    <xf numFmtId="0" fontId="5" fillId="0" borderId="12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right" vertical="center"/>
    </xf>
    <xf numFmtId="0" fontId="11" fillId="0" borderId="11" xfId="1" applyFont="1" applyBorder="1" applyAlignment="1">
      <alignment horizontal="right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5" fillId="0" borderId="24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textRotation="255"/>
    </xf>
    <xf numFmtId="0" fontId="6" fillId="0" borderId="10" xfId="1" applyFont="1" applyBorder="1" applyAlignment="1">
      <alignment horizontal="center" vertical="center" textRotation="255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left" vertical="top" wrapText="1"/>
    </xf>
    <xf numFmtId="0" fontId="5" fillId="0" borderId="9" xfId="1" applyFont="1" applyBorder="1" applyAlignment="1">
      <alignment horizontal="left" vertical="top"/>
    </xf>
    <xf numFmtId="0" fontId="5" fillId="0" borderId="13" xfId="1" applyFont="1" applyBorder="1" applyAlignment="1">
      <alignment horizontal="left" vertical="top"/>
    </xf>
    <xf numFmtId="0" fontId="5" fillId="0" borderId="16" xfId="1" applyFont="1" applyBorder="1" applyAlignment="1">
      <alignment horizontal="left" vertical="top"/>
    </xf>
    <xf numFmtId="0" fontId="5" fillId="0" borderId="11" xfId="1" applyFont="1" applyBorder="1" applyAlignment="1">
      <alignment horizontal="left" vertical="top"/>
    </xf>
    <xf numFmtId="0" fontId="5" fillId="0" borderId="12" xfId="1" applyFont="1" applyBorder="1" applyAlignment="1">
      <alignment horizontal="left" vertical="top"/>
    </xf>
    <xf numFmtId="57" fontId="11" fillId="0" borderId="9" xfId="1" applyNumberFormat="1" applyFont="1" applyBorder="1" applyAlignment="1">
      <alignment horizontal="center" vertical="center" wrapText="1"/>
    </xf>
    <xf numFmtId="57" fontId="11" fillId="0" borderId="12" xfId="1" applyNumberFormat="1" applyFont="1" applyBorder="1" applyAlignment="1">
      <alignment horizontal="center" vertical="center" wrapText="1"/>
    </xf>
    <xf numFmtId="57" fontId="6" fillId="0" borderId="11" xfId="1" applyNumberFormat="1" applyFont="1" applyBorder="1" applyAlignment="1">
      <alignment horizontal="center" vertical="center" wrapText="1" shrinkToFit="1"/>
    </xf>
    <xf numFmtId="57" fontId="6" fillId="0" borderId="15" xfId="1" applyNumberFormat="1" applyFont="1" applyBorder="1" applyAlignment="1">
      <alignment horizontal="center" vertical="center" wrapText="1" shrinkToFit="1"/>
    </xf>
    <xf numFmtId="0" fontId="6" fillId="0" borderId="1" xfId="1" applyFont="1" applyBorder="1" applyAlignment="1">
      <alignment horizontal="distributed" vertical="center"/>
    </xf>
    <xf numFmtId="0" fontId="6" fillId="0" borderId="5" xfId="1" applyFont="1" applyBorder="1" applyAlignment="1">
      <alignment horizontal="left" vertical="top"/>
    </xf>
    <xf numFmtId="0" fontId="6" fillId="0" borderId="6" xfId="1" applyFont="1" applyBorder="1" applyAlignment="1">
      <alignment horizontal="left" vertical="top"/>
    </xf>
    <xf numFmtId="0" fontId="6" fillId="0" borderId="7" xfId="1" applyFont="1" applyBorder="1" applyAlignment="1">
      <alignment horizontal="left" vertical="top"/>
    </xf>
    <xf numFmtId="0" fontId="6" fillId="0" borderId="5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2" xfId="1" applyFont="1" applyBorder="1" applyAlignment="1">
      <alignment horizontal="distributed" vertical="center"/>
    </xf>
    <xf numFmtId="0" fontId="6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179" fontId="6" fillId="0" borderId="5" xfId="1" applyNumberFormat="1" applyFont="1" applyBorder="1" applyAlignment="1">
      <alignment horizontal="left" vertical="center"/>
    </xf>
    <xf numFmtId="179" fontId="6" fillId="0" borderId="6" xfId="1" applyNumberFormat="1" applyFont="1" applyBorder="1" applyAlignment="1">
      <alignment horizontal="left" vertical="center"/>
    </xf>
    <xf numFmtId="179" fontId="6" fillId="0" borderId="7" xfId="1" applyNumberFormat="1" applyFont="1" applyBorder="1" applyAlignment="1">
      <alignment horizontal="left" vertical="center"/>
    </xf>
    <xf numFmtId="0" fontId="6" fillId="0" borderId="17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17" xfId="1" applyFont="1" applyBorder="1" applyAlignment="1">
      <alignment horizontal="left" vertical="center"/>
    </xf>
    <xf numFmtId="0" fontId="6" fillId="0" borderId="19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15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  <xf numFmtId="57" fontId="6" fillId="0" borderId="8" xfId="1" applyNumberFormat="1" applyFont="1" applyBorder="1" applyAlignment="1">
      <alignment horizontal="center" vertical="center" wrapText="1" shrinkToFit="1"/>
    </xf>
    <xf numFmtId="57" fontId="6" fillId="0" borderId="14" xfId="1" applyNumberFormat="1" applyFont="1" applyBorder="1" applyAlignment="1">
      <alignment horizontal="center" vertical="center" wrapText="1" shrinkToFit="1"/>
    </xf>
    <xf numFmtId="176" fontId="6" fillId="0" borderId="14" xfId="1" applyNumberFormat="1" applyFont="1" applyBorder="1" applyAlignment="1">
      <alignment horizontal="center" vertical="center" wrapText="1" shrinkToFit="1"/>
    </xf>
    <xf numFmtId="0" fontId="6" fillId="0" borderId="8" xfId="1" applyFont="1" applyBorder="1" applyAlignment="1">
      <alignment horizontal="distributed" vertical="center"/>
    </xf>
    <xf numFmtId="0" fontId="6" fillId="0" borderId="9" xfId="1" applyFont="1" applyBorder="1" applyAlignment="1">
      <alignment horizontal="distributed" vertical="center"/>
    </xf>
    <xf numFmtId="0" fontId="6" fillId="0" borderId="11" xfId="1" applyFont="1" applyBorder="1" applyAlignment="1">
      <alignment horizontal="distributed" vertical="center"/>
    </xf>
    <xf numFmtId="0" fontId="6" fillId="0" borderId="12" xfId="1" applyFont="1" applyBorder="1" applyAlignment="1">
      <alignment horizontal="distributed" vertical="center"/>
    </xf>
    <xf numFmtId="0" fontId="10" fillId="0" borderId="8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9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15" xfId="1" applyFont="1" applyBorder="1" applyAlignment="1">
      <alignment horizontal="left" vertical="center" wrapText="1"/>
    </xf>
    <xf numFmtId="0" fontId="10" fillId="0" borderId="12" xfId="1" applyFont="1" applyBorder="1" applyAlignment="1">
      <alignment horizontal="left" vertical="center" wrapText="1"/>
    </xf>
    <xf numFmtId="0" fontId="7" fillId="0" borderId="5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shrinkToFit="1"/>
    </xf>
    <xf numFmtId="0" fontId="11" fillId="0" borderId="7" xfId="1" applyFont="1" applyBorder="1" applyAlignment="1">
      <alignment horizontal="left" vertical="center" shrinkToFit="1"/>
    </xf>
    <xf numFmtId="0" fontId="9" fillId="0" borderId="0" xfId="1" applyFont="1" applyAlignment="1">
      <alignment horizontal="center" vertical="center"/>
    </xf>
    <xf numFmtId="0" fontId="15" fillId="0" borderId="15" xfId="0" applyFont="1" applyBorder="1" applyAlignment="1">
      <alignment horizontal="left"/>
    </xf>
    <xf numFmtId="0" fontId="5" fillId="0" borderId="9" xfId="1" applyFont="1" applyBorder="1" applyAlignment="1">
      <alignment horizontal="left" vertical="top" wrapText="1"/>
    </xf>
    <xf numFmtId="0" fontId="5" fillId="0" borderId="13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8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15" xfId="1" applyFont="1" applyBorder="1" applyAlignment="1">
      <alignment horizontal="left" vertical="center"/>
    </xf>
    <xf numFmtId="0" fontId="5" fillId="0" borderId="12" xfId="1" applyFont="1" applyBorder="1" applyAlignment="1">
      <alignment horizontal="left" vertical="center"/>
    </xf>
    <xf numFmtId="178" fontId="6" fillId="0" borderId="5" xfId="1" applyNumberFormat="1" applyFont="1" applyBorder="1" applyAlignment="1">
      <alignment horizontal="left" vertical="center"/>
    </xf>
    <xf numFmtId="178" fontId="6" fillId="0" borderId="6" xfId="1" applyNumberFormat="1" applyFont="1" applyBorder="1" applyAlignment="1">
      <alignment horizontal="left" vertical="center"/>
    </xf>
    <xf numFmtId="178" fontId="6" fillId="0" borderId="7" xfId="1" applyNumberFormat="1" applyFont="1" applyBorder="1" applyAlignment="1">
      <alignment horizontal="left" vertical="center"/>
    </xf>
    <xf numFmtId="0" fontId="0" fillId="0" borderId="4" xfId="0" applyBorder="1" applyAlignment="1">
      <alignment horizontal="center" vertical="top" textRotation="255"/>
    </xf>
    <xf numFmtId="0" fontId="0" fillId="0" borderId="1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 textRotation="255" shrinkToFit="1"/>
    </xf>
  </cellXfs>
  <cellStyles count="3">
    <cellStyle name="標準" xfId="0" builtinId="0"/>
    <cellStyle name="標準 2" xfId="1" xr:uid="{8E64D722-9A0C-4A5B-9BF1-65A45B52D4C7}"/>
    <cellStyle name="標準 3" xfId="2" xr:uid="{F0A8E627-05B9-42DE-8998-1D731D01CCE3}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401955</xdr:colOff>
      <xdr:row>5</xdr:row>
      <xdr:rowOff>207645</xdr:rowOff>
    </xdr:from>
    <xdr:to>
      <xdr:col>9</xdr:col>
      <xdr:colOff>607695</xdr:colOff>
      <xdr:row>21</xdr:row>
      <xdr:rowOff>93345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670C7CC-65E8-C725-B927-8E9C21BE4CC3}"/>
            </a:ext>
          </a:extLst>
        </xdr:cNvPr>
        <xdr:cNvSpPr/>
      </xdr:nvSpPr>
      <xdr:spPr>
        <a:xfrm>
          <a:off x="1068705" y="1350645"/>
          <a:ext cx="7863840" cy="35433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本シートは変更しないでください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272415</xdr:colOff>
      <xdr:row>10</xdr:row>
      <xdr:rowOff>112395</xdr:rowOff>
    </xdr:from>
    <xdr:to>
      <xdr:col>19</xdr:col>
      <xdr:colOff>7620</xdr:colOff>
      <xdr:row>25</xdr:row>
      <xdr:rowOff>226695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258603-7797-4D7C-99A7-5BFAC3E3833A}"/>
            </a:ext>
          </a:extLst>
        </xdr:cNvPr>
        <xdr:cNvSpPr/>
      </xdr:nvSpPr>
      <xdr:spPr>
        <a:xfrm>
          <a:off x="5158740" y="2188845"/>
          <a:ext cx="7869555" cy="354330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本シートは変更しないでください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55C0-3251-438A-9A65-614BFC9D2738}">
  <sheetPr>
    <pageSetUpPr fitToPage="1"/>
  </sheetPr>
  <dimension ref="A1:AB45"/>
  <sheetViews>
    <sheetView tabSelected="1" view="pageBreakPreview" zoomScaleNormal="90" zoomScaleSheetLayoutView="100" zoomScalePageLayoutView="60" workbookViewId="0">
      <selection activeCell="AB33" sqref="AB33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7" ht="30" customHeight="1">
      <c r="A1" s="176" t="s">
        <v>125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</row>
    <row r="2" spans="1:27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77" t="s">
        <v>123</v>
      </c>
      <c r="Y2" s="177"/>
      <c r="Z2" s="177"/>
      <c r="AA2" s="177"/>
    </row>
    <row r="3" spans="1:27" ht="30" customHeight="1">
      <c r="A3" s="137" t="s">
        <v>0</v>
      </c>
      <c r="B3" s="137"/>
      <c r="C3" s="97" t="s">
        <v>59</v>
      </c>
      <c r="D3" s="98"/>
      <c r="E3" s="98">
        <v>7</v>
      </c>
      <c r="F3" s="98"/>
      <c r="G3" s="142" t="s">
        <v>60</v>
      </c>
      <c r="H3" s="142"/>
      <c r="I3" s="142"/>
      <c r="J3" s="143"/>
      <c r="K3" s="8"/>
      <c r="L3" s="24"/>
      <c r="M3" s="24"/>
      <c r="N3" s="24"/>
      <c r="O3" s="24"/>
      <c r="P3" s="24"/>
      <c r="Q3" s="3"/>
      <c r="R3" s="3"/>
      <c r="S3" s="3"/>
      <c r="T3" s="3"/>
      <c r="U3" s="3"/>
      <c r="V3" s="3"/>
      <c r="W3" s="96" t="s">
        <v>141</v>
      </c>
      <c r="X3" s="172"/>
      <c r="Y3" s="173"/>
      <c r="Z3" s="174" t="str">
        <f>VLOOKUP($C$4,'(変更しない)項目'!$D$2:$E$4,2,0)</f>
        <v>不法投棄監視員の部</v>
      </c>
      <c r="AA3" s="175"/>
    </row>
    <row r="4" spans="1:27" ht="30" customHeight="1">
      <c r="A4" s="162" t="s">
        <v>1</v>
      </c>
      <c r="B4" s="163"/>
      <c r="C4" s="166" t="s">
        <v>212</v>
      </c>
      <c r="D4" s="167"/>
      <c r="E4" s="167"/>
      <c r="F4" s="167"/>
      <c r="G4" s="167"/>
      <c r="H4" s="167"/>
      <c r="I4" s="167"/>
      <c r="J4" s="168"/>
      <c r="K4" s="9"/>
      <c r="L4" s="25"/>
      <c r="M4" s="25"/>
      <c r="N4" s="25"/>
      <c r="O4" s="25"/>
      <c r="P4" s="25"/>
      <c r="Q4" s="3"/>
      <c r="R4" s="3"/>
      <c r="S4" s="3"/>
      <c r="T4" s="3"/>
      <c r="U4" s="3"/>
      <c r="V4" s="3"/>
      <c r="W4" s="96"/>
      <c r="X4" s="172" t="s">
        <v>136</v>
      </c>
      <c r="Y4" s="173"/>
      <c r="Z4" s="174" t="str">
        <f>VLOOKUP($C$4,'(変更しない)項目'!D2:F4,3,0)</f>
        <v>産業廃棄物排出事業者の部</v>
      </c>
      <c r="AA4" s="175"/>
    </row>
    <row r="5" spans="1:27" ht="30" customHeight="1">
      <c r="A5" s="164"/>
      <c r="B5" s="165"/>
      <c r="C5" s="169"/>
      <c r="D5" s="170"/>
      <c r="E5" s="170"/>
      <c r="F5" s="170"/>
      <c r="G5" s="170"/>
      <c r="H5" s="170"/>
      <c r="I5" s="170"/>
      <c r="J5" s="171"/>
      <c r="K5" s="10"/>
      <c r="L5" s="23"/>
      <c r="M5" s="23"/>
      <c r="N5" s="23"/>
      <c r="O5" s="23"/>
      <c r="P5" s="23"/>
      <c r="Q5" s="11"/>
      <c r="R5" s="11"/>
      <c r="S5" s="11"/>
      <c r="T5" s="11"/>
      <c r="U5" s="11"/>
      <c r="V5" s="11"/>
      <c r="W5" s="96"/>
      <c r="X5" s="172"/>
      <c r="Y5" s="173"/>
      <c r="Z5" s="174" t="str">
        <f>VLOOKUP($C$4,'(変更しない)項目'!D2:G4,4,0)</f>
        <v>産業廃棄物処理業者の部</v>
      </c>
      <c r="AA5" s="175"/>
    </row>
    <row r="6" spans="1:27" ht="20.25" customHeight="1">
      <c r="A6" s="144" t="s">
        <v>2</v>
      </c>
      <c r="B6" s="144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  <c r="Q6" s="97" t="s">
        <v>4</v>
      </c>
      <c r="R6" s="98"/>
      <c r="S6" s="98"/>
      <c r="T6" s="99"/>
      <c r="U6" s="148"/>
      <c r="V6" s="149"/>
      <c r="W6" s="149"/>
      <c r="X6" s="149"/>
      <c r="Y6" s="149"/>
      <c r="Z6" s="149"/>
      <c r="AA6" s="150"/>
    </row>
    <row r="7" spans="1:27" ht="20.25" customHeight="1">
      <c r="A7" s="151" t="s">
        <v>3</v>
      </c>
      <c r="B7" s="152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  <c r="Q7" s="75" t="s">
        <v>5</v>
      </c>
      <c r="R7" s="76"/>
      <c r="S7" s="76"/>
      <c r="T7" s="76"/>
      <c r="U7" s="159" t="s">
        <v>39</v>
      </c>
      <c r="V7" s="160"/>
      <c r="W7" s="161"/>
      <c r="X7" s="161"/>
      <c r="Y7" s="160" t="s">
        <v>38</v>
      </c>
      <c r="Z7" s="160"/>
      <c r="AA7" s="133" t="str">
        <f>IF(Z3="個人",'(変更しない)項目'!E7,'(変更しない)項目'!E6)</f>
        <v>【部長表彰条件：満45歳以上】</v>
      </c>
    </row>
    <row r="8" spans="1:27" ht="18" customHeight="1">
      <c r="A8" s="77"/>
      <c r="B8" s="120"/>
      <c r="C8" s="156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77"/>
      <c r="R8" s="78"/>
      <c r="S8" s="78"/>
      <c r="T8" s="78"/>
      <c r="U8" s="135" t="s">
        <v>213</v>
      </c>
      <c r="V8" s="136"/>
      <c r="W8" s="136"/>
      <c r="X8" s="136"/>
      <c r="Y8" s="136"/>
      <c r="Z8" s="136"/>
      <c r="AA8" s="134"/>
    </row>
    <row r="9" spans="1:27" ht="34.5" customHeight="1">
      <c r="A9" s="137" t="s">
        <v>6</v>
      </c>
      <c r="B9" s="137"/>
      <c r="C9" s="138" t="s">
        <v>7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40"/>
    </row>
    <row r="10" spans="1:27" ht="22.5" customHeight="1">
      <c r="A10" s="137" t="s">
        <v>8</v>
      </c>
      <c r="B10" s="137"/>
      <c r="C10" s="141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3"/>
    </row>
    <row r="11" spans="1:27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3.25" customHeight="1">
      <c r="A12" s="123" t="s">
        <v>9</v>
      </c>
      <c r="B12" s="123" t="s">
        <v>24</v>
      </c>
      <c r="C12" s="123"/>
      <c r="D12" s="123"/>
      <c r="E12" s="123"/>
      <c r="F12" s="123"/>
      <c r="G12" s="123"/>
      <c r="H12" s="123"/>
      <c r="I12" s="75" t="s">
        <v>25</v>
      </c>
      <c r="J12" s="76"/>
      <c r="K12" s="76"/>
      <c r="L12" s="76"/>
      <c r="M12" s="76"/>
      <c r="N12" s="76"/>
      <c r="O12" s="76"/>
      <c r="P12" s="119"/>
      <c r="Q12" s="75" t="s">
        <v>26</v>
      </c>
      <c r="R12" s="76"/>
      <c r="S12" s="76"/>
      <c r="T12" s="119"/>
      <c r="U12" s="125" t="s">
        <v>27</v>
      </c>
      <c r="V12" s="126"/>
      <c r="W12" s="125" t="s">
        <v>28</v>
      </c>
      <c r="X12" s="126"/>
      <c r="Y12" s="14" t="s">
        <v>29</v>
      </c>
      <c r="Z12" s="75" t="s">
        <v>10</v>
      </c>
      <c r="AA12" s="119"/>
    </row>
    <row r="13" spans="1:27" ht="18.75" customHeight="1">
      <c r="A13" s="124"/>
      <c r="B13" s="124"/>
      <c r="C13" s="124"/>
      <c r="D13" s="124"/>
      <c r="E13" s="124"/>
      <c r="F13" s="124"/>
      <c r="G13" s="124"/>
      <c r="H13" s="124"/>
      <c r="I13" s="77"/>
      <c r="J13" s="78"/>
      <c r="K13" s="78"/>
      <c r="L13" s="78"/>
      <c r="M13" s="78"/>
      <c r="N13" s="78"/>
      <c r="O13" s="78"/>
      <c r="P13" s="120"/>
      <c r="Q13" s="77"/>
      <c r="R13" s="78"/>
      <c r="S13" s="78"/>
      <c r="T13" s="120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77"/>
      <c r="AA13" s="120"/>
    </row>
    <row r="14" spans="1:27" ht="13.5" customHeight="1">
      <c r="A14" s="121" t="s">
        <v>11</v>
      </c>
      <c r="B14" s="103"/>
      <c r="C14" s="104"/>
      <c r="D14" s="104"/>
      <c r="E14" s="104"/>
      <c r="F14" s="104"/>
      <c r="G14" s="104"/>
      <c r="H14" s="105"/>
      <c r="I14" s="21" t="s">
        <v>12</v>
      </c>
      <c r="J14" s="48"/>
      <c r="K14" s="31"/>
      <c r="L14" s="28" t="s">
        <v>40</v>
      </c>
      <c r="M14" s="31"/>
      <c r="N14" s="28" t="s">
        <v>43</v>
      </c>
      <c r="O14" s="31"/>
      <c r="P14" s="29" t="s">
        <v>42</v>
      </c>
      <c r="Q14" s="109"/>
      <c r="R14" s="111" t="s">
        <v>40</v>
      </c>
      <c r="S14" s="79"/>
      <c r="T14" s="113" t="s">
        <v>41</v>
      </c>
      <c r="U14" s="115"/>
      <c r="V14" s="117"/>
      <c r="W14" s="115"/>
      <c r="X14" s="117"/>
      <c r="Y14" s="67"/>
      <c r="Z14" s="127" t="s">
        <v>137</v>
      </c>
      <c r="AA14" s="128"/>
    </row>
    <row r="15" spans="1:27" ht="13.5" customHeight="1">
      <c r="A15" s="122"/>
      <c r="B15" s="106"/>
      <c r="C15" s="107"/>
      <c r="D15" s="107"/>
      <c r="E15" s="107"/>
      <c r="F15" s="107"/>
      <c r="G15" s="107"/>
      <c r="H15" s="108"/>
      <c r="I15" s="22" t="s">
        <v>13</v>
      </c>
      <c r="J15" s="47"/>
      <c r="K15" s="32"/>
      <c r="L15" s="26" t="s">
        <v>40</v>
      </c>
      <c r="M15" s="32"/>
      <c r="N15" s="26" t="s">
        <v>43</v>
      </c>
      <c r="O15" s="32"/>
      <c r="P15" s="27" t="s">
        <v>42</v>
      </c>
      <c r="Q15" s="110"/>
      <c r="R15" s="112"/>
      <c r="S15" s="80"/>
      <c r="T15" s="114"/>
      <c r="U15" s="116"/>
      <c r="V15" s="118"/>
      <c r="W15" s="116"/>
      <c r="X15" s="118"/>
      <c r="Y15" s="68"/>
      <c r="Z15" s="129"/>
      <c r="AA15" s="130"/>
    </row>
    <row r="16" spans="1:27" ht="13.5" customHeight="1">
      <c r="A16" s="122"/>
      <c r="B16" s="103"/>
      <c r="C16" s="104"/>
      <c r="D16" s="104"/>
      <c r="E16" s="104"/>
      <c r="F16" s="104"/>
      <c r="G16" s="104"/>
      <c r="H16" s="105"/>
      <c r="I16" s="21" t="s">
        <v>12</v>
      </c>
      <c r="J16" s="48"/>
      <c r="K16" s="31"/>
      <c r="L16" s="28" t="s">
        <v>40</v>
      </c>
      <c r="M16" s="31"/>
      <c r="N16" s="28" t="s">
        <v>43</v>
      </c>
      <c r="O16" s="31"/>
      <c r="P16" s="29" t="s">
        <v>42</v>
      </c>
      <c r="Q16" s="109"/>
      <c r="R16" s="111" t="s">
        <v>40</v>
      </c>
      <c r="S16" s="79"/>
      <c r="T16" s="113" t="s">
        <v>41</v>
      </c>
      <c r="U16" s="115"/>
      <c r="V16" s="117"/>
      <c r="W16" s="115"/>
      <c r="X16" s="117"/>
      <c r="Y16" s="67"/>
      <c r="Z16" s="129"/>
      <c r="AA16" s="130"/>
    </row>
    <row r="17" spans="1:27" ht="13.15" customHeight="1">
      <c r="A17" s="122"/>
      <c r="B17" s="106"/>
      <c r="C17" s="107"/>
      <c r="D17" s="107"/>
      <c r="E17" s="107"/>
      <c r="F17" s="107"/>
      <c r="G17" s="107"/>
      <c r="H17" s="108"/>
      <c r="I17" s="22" t="s">
        <v>13</v>
      </c>
      <c r="J17" s="47"/>
      <c r="K17" s="32"/>
      <c r="L17" s="26" t="s">
        <v>40</v>
      </c>
      <c r="M17" s="32"/>
      <c r="N17" s="26" t="s">
        <v>43</v>
      </c>
      <c r="O17" s="32"/>
      <c r="P17" s="27" t="s">
        <v>42</v>
      </c>
      <c r="Q17" s="110"/>
      <c r="R17" s="112"/>
      <c r="S17" s="80"/>
      <c r="T17" s="114"/>
      <c r="U17" s="116"/>
      <c r="V17" s="118"/>
      <c r="W17" s="116"/>
      <c r="X17" s="118"/>
      <c r="Y17" s="68"/>
      <c r="Z17" s="129"/>
      <c r="AA17" s="130"/>
    </row>
    <row r="18" spans="1:27" ht="13.5" customHeight="1">
      <c r="A18" s="122"/>
      <c r="B18" s="103"/>
      <c r="C18" s="104"/>
      <c r="D18" s="104"/>
      <c r="E18" s="104"/>
      <c r="F18" s="104"/>
      <c r="G18" s="104"/>
      <c r="H18" s="105"/>
      <c r="I18" s="21" t="s">
        <v>12</v>
      </c>
      <c r="J18" s="48"/>
      <c r="K18" s="31"/>
      <c r="L18" s="28" t="s">
        <v>40</v>
      </c>
      <c r="M18" s="31"/>
      <c r="N18" s="28" t="s">
        <v>43</v>
      </c>
      <c r="O18" s="31"/>
      <c r="P18" s="29" t="s">
        <v>42</v>
      </c>
      <c r="Q18" s="109"/>
      <c r="R18" s="111" t="s">
        <v>40</v>
      </c>
      <c r="S18" s="79"/>
      <c r="T18" s="113" t="s">
        <v>41</v>
      </c>
      <c r="U18" s="115"/>
      <c r="V18" s="117"/>
      <c r="W18" s="115"/>
      <c r="X18" s="117"/>
      <c r="Y18" s="67"/>
      <c r="Z18" s="129"/>
      <c r="AA18" s="130"/>
    </row>
    <row r="19" spans="1:27" ht="13.5" customHeight="1">
      <c r="A19" s="122"/>
      <c r="B19" s="106"/>
      <c r="C19" s="107"/>
      <c r="D19" s="107"/>
      <c r="E19" s="107"/>
      <c r="F19" s="107"/>
      <c r="G19" s="107"/>
      <c r="H19" s="108"/>
      <c r="I19" s="22" t="s">
        <v>13</v>
      </c>
      <c r="J19" s="47"/>
      <c r="K19" s="32"/>
      <c r="L19" s="26" t="s">
        <v>40</v>
      </c>
      <c r="M19" s="32"/>
      <c r="N19" s="26" t="s">
        <v>43</v>
      </c>
      <c r="O19" s="32"/>
      <c r="P19" s="27" t="s">
        <v>42</v>
      </c>
      <c r="Q19" s="110"/>
      <c r="R19" s="112"/>
      <c r="S19" s="80"/>
      <c r="T19" s="114"/>
      <c r="U19" s="116"/>
      <c r="V19" s="118"/>
      <c r="W19" s="116"/>
      <c r="X19" s="118"/>
      <c r="Y19" s="68"/>
      <c r="Z19" s="129"/>
      <c r="AA19" s="130"/>
    </row>
    <row r="20" spans="1:27" ht="13.5" customHeight="1">
      <c r="A20" s="122"/>
      <c r="B20" s="103"/>
      <c r="C20" s="104"/>
      <c r="D20" s="104"/>
      <c r="E20" s="104"/>
      <c r="F20" s="104"/>
      <c r="G20" s="104"/>
      <c r="H20" s="105"/>
      <c r="I20" s="21" t="s">
        <v>12</v>
      </c>
      <c r="J20" s="48"/>
      <c r="K20" s="31"/>
      <c r="L20" s="28" t="s">
        <v>40</v>
      </c>
      <c r="M20" s="31"/>
      <c r="N20" s="28" t="s">
        <v>43</v>
      </c>
      <c r="O20" s="31"/>
      <c r="P20" s="29" t="s">
        <v>42</v>
      </c>
      <c r="Q20" s="109"/>
      <c r="R20" s="111" t="s">
        <v>40</v>
      </c>
      <c r="S20" s="79"/>
      <c r="T20" s="113" t="s">
        <v>41</v>
      </c>
      <c r="U20" s="115"/>
      <c r="V20" s="117"/>
      <c r="W20" s="115"/>
      <c r="X20" s="117"/>
      <c r="Y20" s="67"/>
      <c r="Z20" s="129"/>
      <c r="AA20" s="130"/>
    </row>
    <row r="21" spans="1:27" ht="13.5" customHeight="1">
      <c r="A21" s="122"/>
      <c r="B21" s="106"/>
      <c r="C21" s="107"/>
      <c r="D21" s="107"/>
      <c r="E21" s="107"/>
      <c r="F21" s="107"/>
      <c r="G21" s="107"/>
      <c r="H21" s="108"/>
      <c r="I21" s="22" t="s">
        <v>13</v>
      </c>
      <c r="J21" s="47"/>
      <c r="K21" s="32"/>
      <c r="L21" s="26" t="s">
        <v>40</v>
      </c>
      <c r="M21" s="32"/>
      <c r="N21" s="26" t="s">
        <v>43</v>
      </c>
      <c r="O21" s="32"/>
      <c r="P21" s="27" t="s">
        <v>42</v>
      </c>
      <c r="Q21" s="110"/>
      <c r="R21" s="112"/>
      <c r="S21" s="80"/>
      <c r="T21" s="114"/>
      <c r="U21" s="116"/>
      <c r="V21" s="118"/>
      <c r="W21" s="116"/>
      <c r="X21" s="118"/>
      <c r="Y21" s="68"/>
      <c r="Z21" s="129"/>
      <c r="AA21" s="130"/>
    </row>
    <row r="22" spans="1:27" ht="13.5" customHeight="1">
      <c r="A22" s="122"/>
      <c r="B22" s="103"/>
      <c r="C22" s="104"/>
      <c r="D22" s="104"/>
      <c r="E22" s="104"/>
      <c r="F22" s="104"/>
      <c r="G22" s="104"/>
      <c r="H22" s="105"/>
      <c r="I22" s="21" t="s">
        <v>12</v>
      </c>
      <c r="J22" s="48"/>
      <c r="K22" s="31"/>
      <c r="L22" s="28" t="s">
        <v>40</v>
      </c>
      <c r="M22" s="31"/>
      <c r="N22" s="28" t="s">
        <v>43</v>
      </c>
      <c r="O22" s="31"/>
      <c r="P22" s="29" t="s">
        <v>42</v>
      </c>
      <c r="Q22" s="109"/>
      <c r="R22" s="111" t="s">
        <v>40</v>
      </c>
      <c r="S22" s="79"/>
      <c r="T22" s="113" t="s">
        <v>41</v>
      </c>
      <c r="U22" s="115"/>
      <c r="V22" s="117"/>
      <c r="W22" s="115"/>
      <c r="X22" s="117"/>
      <c r="Y22" s="67"/>
      <c r="Z22" s="129"/>
      <c r="AA22" s="130"/>
    </row>
    <row r="23" spans="1:27" ht="13.5" customHeight="1">
      <c r="A23" s="122"/>
      <c r="B23" s="106"/>
      <c r="C23" s="107"/>
      <c r="D23" s="107"/>
      <c r="E23" s="107"/>
      <c r="F23" s="107"/>
      <c r="G23" s="107"/>
      <c r="H23" s="108"/>
      <c r="I23" s="22" t="s">
        <v>13</v>
      </c>
      <c r="J23" s="47"/>
      <c r="K23" s="32"/>
      <c r="L23" s="26" t="s">
        <v>40</v>
      </c>
      <c r="M23" s="32"/>
      <c r="N23" s="26" t="s">
        <v>43</v>
      </c>
      <c r="O23" s="32"/>
      <c r="P23" s="27" t="s">
        <v>42</v>
      </c>
      <c r="Q23" s="110"/>
      <c r="R23" s="112"/>
      <c r="S23" s="80"/>
      <c r="T23" s="114"/>
      <c r="U23" s="116"/>
      <c r="V23" s="118"/>
      <c r="W23" s="116"/>
      <c r="X23" s="118"/>
      <c r="Y23" s="68"/>
      <c r="Z23" s="129"/>
      <c r="AA23" s="130"/>
    </row>
    <row r="24" spans="1:27" ht="13.5" customHeight="1">
      <c r="A24" s="122"/>
      <c r="B24" s="103"/>
      <c r="C24" s="104"/>
      <c r="D24" s="104"/>
      <c r="E24" s="104"/>
      <c r="F24" s="104"/>
      <c r="G24" s="104"/>
      <c r="H24" s="105"/>
      <c r="I24" s="21" t="s">
        <v>12</v>
      </c>
      <c r="J24" s="48"/>
      <c r="K24" s="31"/>
      <c r="L24" s="28" t="s">
        <v>40</v>
      </c>
      <c r="M24" s="31"/>
      <c r="N24" s="28" t="s">
        <v>43</v>
      </c>
      <c r="O24" s="31"/>
      <c r="P24" s="29" t="s">
        <v>42</v>
      </c>
      <c r="Q24" s="109"/>
      <c r="R24" s="111" t="s">
        <v>40</v>
      </c>
      <c r="S24" s="79"/>
      <c r="T24" s="113" t="s">
        <v>41</v>
      </c>
      <c r="U24" s="115"/>
      <c r="V24" s="117"/>
      <c r="W24" s="115"/>
      <c r="X24" s="117"/>
      <c r="Y24" s="67"/>
      <c r="Z24" s="129"/>
      <c r="AA24" s="130"/>
    </row>
    <row r="25" spans="1:27" ht="13.5" customHeight="1">
      <c r="A25" s="122"/>
      <c r="B25" s="106"/>
      <c r="C25" s="107"/>
      <c r="D25" s="107"/>
      <c r="E25" s="107"/>
      <c r="F25" s="107"/>
      <c r="G25" s="107"/>
      <c r="H25" s="108"/>
      <c r="I25" s="22" t="s">
        <v>13</v>
      </c>
      <c r="J25" s="47"/>
      <c r="K25" s="32"/>
      <c r="L25" s="26" t="s">
        <v>40</v>
      </c>
      <c r="M25" s="32"/>
      <c r="N25" s="26" t="s">
        <v>43</v>
      </c>
      <c r="O25" s="32"/>
      <c r="P25" s="27" t="s">
        <v>42</v>
      </c>
      <c r="Q25" s="110"/>
      <c r="R25" s="112"/>
      <c r="S25" s="80"/>
      <c r="T25" s="114"/>
      <c r="U25" s="116"/>
      <c r="V25" s="118"/>
      <c r="W25" s="116"/>
      <c r="X25" s="118"/>
      <c r="Y25" s="68"/>
      <c r="Z25" s="129"/>
      <c r="AA25" s="130"/>
    </row>
    <row r="26" spans="1:27" ht="13.5" customHeight="1">
      <c r="A26" s="122"/>
      <c r="B26" s="103"/>
      <c r="C26" s="104"/>
      <c r="D26" s="104"/>
      <c r="E26" s="104"/>
      <c r="F26" s="104"/>
      <c r="G26" s="104"/>
      <c r="H26" s="105"/>
      <c r="I26" s="21" t="s">
        <v>12</v>
      </c>
      <c r="J26" s="48"/>
      <c r="K26" s="31"/>
      <c r="L26" s="28" t="s">
        <v>40</v>
      </c>
      <c r="M26" s="31"/>
      <c r="N26" s="28" t="s">
        <v>43</v>
      </c>
      <c r="O26" s="31"/>
      <c r="P26" s="29" t="s">
        <v>42</v>
      </c>
      <c r="Q26" s="109"/>
      <c r="R26" s="111" t="s">
        <v>40</v>
      </c>
      <c r="S26" s="79"/>
      <c r="T26" s="113" t="s">
        <v>41</v>
      </c>
      <c r="U26" s="115"/>
      <c r="V26" s="117"/>
      <c r="W26" s="115"/>
      <c r="X26" s="117"/>
      <c r="Y26" s="67"/>
      <c r="Z26" s="129"/>
      <c r="AA26" s="130"/>
    </row>
    <row r="27" spans="1:27" ht="13.5" customHeight="1">
      <c r="A27" s="122"/>
      <c r="B27" s="106"/>
      <c r="C27" s="107"/>
      <c r="D27" s="107"/>
      <c r="E27" s="107"/>
      <c r="F27" s="107"/>
      <c r="G27" s="107"/>
      <c r="H27" s="108"/>
      <c r="I27" s="22" t="s">
        <v>13</v>
      </c>
      <c r="J27" s="47"/>
      <c r="K27" s="32"/>
      <c r="L27" s="26" t="s">
        <v>40</v>
      </c>
      <c r="M27" s="32"/>
      <c r="N27" s="26" t="s">
        <v>43</v>
      </c>
      <c r="O27" s="32"/>
      <c r="P27" s="27" t="s">
        <v>42</v>
      </c>
      <c r="Q27" s="110"/>
      <c r="R27" s="112"/>
      <c r="S27" s="80"/>
      <c r="T27" s="114"/>
      <c r="U27" s="116"/>
      <c r="V27" s="118"/>
      <c r="W27" s="116"/>
      <c r="X27" s="118"/>
      <c r="Y27" s="68"/>
      <c r="Z27" s="129"/>
      <c r="AA27" s="130"/>
    </row>
    <row r="28" spans="1:27" ht="13.5" customHeight="1">
      <c r="A28" s="122"/>
      <c r="B28" s="103"/>
      <c r="C28" s="104"/>
      <c r="D28" s="104"/>
      <c r="E28" s="104"/>
      <c r="F28" s="104"/>
      <c r="G28" s="104"/>
      <c r="H28" s="105"/>
      <c r="I28" s="21" t="s">
        <v>12</v>
      </c>
      <c r="J28" s="48"/>
      <c r="K28" s="31"/>
      <c r="L28" s="28" t="s">
        <v>40</v>
      </c>
      <c r="M28" s="31"/>
      <c r="N28" s="28" t="s">
        <v>43</v>
      </c>
      <c r="O28" s="31"/>
      <c r="P28" s="29" t="s">
        <v>42</v>
      </c>
      <c r="Q28" s="109"/>
      <c r="R28" s="111" t="s">
        <v>40</v>
      </c>
      <c r="S28" s="79"/>
      <c r="T28" s="113" t="s">
        <v>41</v>
      </c>
      <c r="U28" s="115"/>
      <c r="V28" s="117"/>
      <c r="W28" s="115"/>
      <c r="X28" s="117"/>
      <c r="Y28" s="67"/>
      <c r="Z28" s="129"/>
      <c r="AA28" s="130"/>
    </row>
    <row r="29" spans="1:27" ht="13.5" customHeight="1">
      <c r="A29" s="122"/>
      <c r="B29" s="106"/>
      <c r="C29" s="107"/>
      <c r="D29" s="107"/>
      <c r="E29" s="107"/>
      <c r="F29" s="107"/>
      <c r="G29" s="107"/>
      <c r="H29" s="108"/>
      <c r="I29" s="22" t="s">
        <v>13</v>
      </c>
      <c r="J29" s="47"/>
      <c r="K29" s="32"/>
      <c r="L29" s="26" t="s">
        <v>40</v>
      </c>
      <c r="M29" s="32"/>
      <c r="N29" s="26" t="s">
        <v>43</v>
      </c>
      <c r="O29" s="32"/>
      <c r="P29" s="27" t="s">
        <v>42</v>
      </c>
      <c r="Q29" s="110"/>
      <c r="R29" s="112"/>
      <c r="S29" s="80"/>
      <c r="T29" s="114"/>
      <c r="U29" s="116"/>
      <c r="V29" s="118"/>
      <c r="W29" s="116"/>
      <c r="X29" s="118"/>
      <c r="Y29" s="68"/>
      <c r="Z29" s="131"/>
      <c r="AA29" s="132"/>
    </row>
    <row r="30" spans="1:27" ht="15" customHeight="1">
      <c r="A30" s="69" t="s">
        <v>124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1"/>
      <c r="Q30" s="75"/>
      <c r="R30" s="76"/>
      <c r="S30" s="79" t="s">
        <v>40</v>
      </c>
      <c r="T30" s="76"/>
      <c r="U30" s="76"/>
      <c r="V30" s="81" t="s">
        <v>41</v>
      </c>
      <c r="W30" s="81"/>
      <c r="X30" s="83" t="str">
        <f>VLOOKUP('(変更しない)項目'!J18,'(変更しない)項目'!J10:K17,2,0)</f>
        <v>【従事年数15年以上】</v>
      </c>
      <c r="Y30" s="83"/>
      <c r="Z30" s="83"/>
      <c r="AA30" s="84"/>
    </row>
    <row r="31" spans="1:27" ht="15" customHeight="1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/>
      <c r="Q31" s="77"/>
      <c r="R31" s="78"/>
      <c r="S31" s="80"/>
      <c r="T31" s="78"/>
      <c r="U31" s="78"/>
      <c r="V31" s="82"/>
      <c r="W31" s="82"/>
      <c r="X31" s="85"/>
      <c r="Y31" s="85"/>
      <c r="Z31" s="85"/>
      <c r="AA31" s="86"/>
    </row>
    <row r="32" spans="1:27" ht="12" customHeight="1"/>
    <row r="33" spans="1:28" ht="21.75" customHeight="1">
      <c r="A33" s="96" t="s">
        <v>14</v>
      </c>
      <c r="B33" s="97" t="s">
        <v>15</v>
      </c>
      <c r="C33" s="98"/>
      <c r="D33" s="98"/>
      <c r="E33" s="98"/>
      <c r="F33" s="98"/>
      <c r="G33" s="98"/>
      <c r="H33" s="99"/>
      <c r="I33" s="97" t="s">
        <v>18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/>
      <c r="W33" s="98" t="s">
        <v>16</v>
      </c>
      <c r="X33" s="98"/>
      <c r="Y33" s="98"/>
      <c r="Z33" s="98"/>
      <c r="AA33" s="99"/>
    </row>
    <row r="34" spans="1:28" ht="21.75" customHeight="1">
      <c r="A34" s="96"/>
      <c r="B34" s="33"/>
      <c r="C34" s="34"/>
      <c r="D34" s="34" t="s">
        <v>40</v>
      </c>
      <c r="E34" s="34"/>
      <c r="F34" s="34" t="s">
        <v>43</v>
      </c>
      <c r="G34" s="34"/>
      <c r="H34" s="35" t="s">
        <v>42</v>
      </c>
      <c r="I34" s="100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100"/>
      <c r="X34" s="101"/>
      <c r="Y34" s="101"/>
      <c r="Z34" s="101"/>
      <c r="AA34" s="102"/>
      <c r="AB34" s="37" t="str">
        <f>IF(AND(W7&lt;55,C34&gt;=E3-2),"55歳未満は会長表彰受賞から2年以上経過が対象です","")</f>
        <v/>
      </c>
    </row>
    <row r="35" spans="1:28" ht="21.75" customHeight="1">
      <c r="A35" s="96"/>
      <c r="B35" s="33"/>
      <c r="C35" s="34"/>
      <c r="D35" s="34" t="s">
        <v>40</v>
      </c>
      <c r="E35" s="34"/>
      <c r="F35" s="34" t="s">
        <v>43</v>
      </c>
      <c r="G35" s="34"/>
      <c r="H35" s="35" t="s">
        <v>42</v>
      </c>
      <c r="I35" s="100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  <c r="W35" s="100"/>
      <c r="X35" s="101"/>
      <c r="Y35" s="101"/>
      <c r="Z35" s="101"/>
      <c r="AA35" s="102"/>
      <c r="AB35" s="37" t="str">
        <f>IF(AND(W7&lt;55,C35&gt;=E3-1),"55歳未満は会長表彰受賞から2年以上経過が対象です","")</f>
        <v/>
      </c>
    </row>
    <row r="36" spans="1:28" ht="21.75" customHeight="1">
      <c r="A36" s="96"/>
      <c r="B36" s="33"/>
      <c r="C36" s="34"/>
      <c r="D36" s="34" t="s">
        <v>40</v>
      </c>
      <c r="E36" s="34"/>
      <c r="F36" s="34" t="s">
        <v>43</v>
      </c>
      <c r="G36" s="34"/>
      <c r="H36" s="35" t="s">
        <v>42</v>
      </c>
      <c r="I36" s="100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  <c r="W36" s="100"/>
      <c r="X36" s="101"/>
      <c r="Y36" s="101"/>
      <c r="Z36" s="101"/>
      <c r="AA36" s="102"/>
      <c r="AB36" s="36"/>
    </row>
    <row r="37" spans="1:28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8" ht="75" customHeight="1">
      <c r="A38" s="6" t="s">
        <v>17</v>
      </c>
      <c r="B38" s="88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90"/>
    </row>
    <row r="39" spans="1:28" ht="10.5" customHeight="1"/>
    <row r="40" spans="1:28" ht="40.15" customHeight="1">
      <c r="A40" s="44" t="s">
        <v>19</v>
      </c>
      <c r="B40" s="46" t="s">
        <v>20</v>
      </c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 t="s">
        <v>21</v>
      </c>
      <c r="O40" s="93"/>
      <c r="P40" s="94"/>
      <c r="Q40" s="95"/>
      <c r="R40" s="95"/>
      <c r="S40" s="95"/>
      <c r="T40" s="95"/>
      <c r="U40" s="95"/>
      <c r="V40" s="95"/>
      <c r="W40" s="95"/>
      <c r="X40" s="92" t="s">
        <v>22</v>
      </c>
      <c r="Y40" s="93"/>
      <c r="Z40" s="94"/>
      <c r="AA40" s="45"/>
    </row>
    <row r="41" spans="1:28" ht="14.25" customHeight="1"/>
    <row r="42" spans="1:28" ht="18" customHeight="1">
      <c r="A42" s="18" t="s">
        <v>23</v>
      </c>
      <c r="B42" s="87" t="s">
        <v>37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1:28" ht="42.6" customHeight="1">
      <c r="A43" s="18">
        <v>2</v>
      </c>
      <c r="B43" s="87" t="s">
        <v>211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</row>
    <row r="44" spans="1:28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8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3">
    <mergeCell ref="A4:B5"/>
    <mergeCell ref="C4:J5"/>
    <mergeCell ref="X4:Y4"/>
    <mergeCell ref="Z4:AA4"/>
    <mergeCell ref="X5:Y5"/>
    <mergeCell ref="Z5:AA5"/>
    <mergeCell ref="A1:AA1"/>
    <mergeCell ref="X2:AA2"/>
    <mergeCell ref="A3:B3"/>
    <mergeCell ref="C3:D3"/>
    <mergeCell ref="E3:F3"/>
    <mergeCell ref="G3:J3"/>
    <mergeCell ref="X3:Y3"/>
    <mergeCell ref="Z3:AA3"/>
    <mergeCell ref="W3:W5"/>
    <mergeCell ref="AA7:AA8"/>
    <mergeCell ref="U8:Z8"/>
    <mergeCell ref="A9:B9"/>
    <mergeCell ref="C9:AA9"/>
    <mergeCell ref="A10:B10"/>
    <mergeCell ref="C10:AA10"/>
    <mergeCell ref="A6:B6"/>
    <mergeCell ref="C6:P6"/>
    <mergeCell ref="Q6:T6"/>
    <mergeCell ref="U6:AA6"/>
    <mergeCell ref="A7:B8"/>
    <mergeCell ref="C7:P8"/>
    <mergeCell ref="Q7:T8"/>
    <mergeCell ref="U7:V7"/>
    <mergeCell ref="W7:X7"/>
    <mergeCell ref="Y7:Z7"/>
    <mergeCell ref="Z12:AA13"/>
    <mergeCell ref="A14:A29"/>
    <mergeCell ref="B14:H15"/>
    <mergeCell ref="Q14:Q15"/>
    <mergeCell ref="R14:R15"/>
    <mergeCell ref="S14:S15"/>
    <mergeCell ref="T14:T15"/>
    <mergeCell ref="U14:U15"/>
    <mergeCell ref="V14:V15"/>
    <mergeCell ref="W14:W15"/>
    <mergeCell ref="A12:A13"/>
    <mergeCell ref="B12:H13"/>
    <mergeCell ref="I12:P13"/>
    <mergeCell ref="Q12:T13"/>
    <mergeCell ref="U12:V12"/>
    <mergeCell ref="W12:X12"/>
    <mergeCell ref="X14:X15"/>
    <mergeCell ref="Y14:Y15"/>
    <mergeCell ref="Z14:AA29"/>
    <mergeCell ref="B16:H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B18: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Y20:Y21"/>
    <mergeCell ref="B22:H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B20:H21"/>
    <mergeCell ref="Q20:Q21"/>
    <mergeCell ref="R20:R21"/>
    <mergeCell ref="S20:S21"/>
    <mergeCell ref="T20:T21"/>
    <mergeCell ref="U20:U21"/>
    <mergeCell ref="V20:V21"/>
    <mergeCell ref="W20:W21"/>
    <mergeCell ref="X20:X21"/>
    <mergeCell ref="Y24:Y25"/>
    <mergeCell ref="B26:H27"/>
    <mergeCell ref="Q26:Q27"/>
    <mergeCell ref="R26:R27"/>
    <mergeCell ref="S26:S27"/>
    <mergeCell ref="T26:T27"/>
    <mergeCell ref="U26:U27"/>
    <mergeCell ref="V26:V27"/>
    <mergeCell ref="W26:W27"/>
    <mergeCell ref="X26:X27"/>
    <mergeCell ref="Y26:Y27"/>
    <mergeCell ref="B24:H25"/>
    <mergeCell ref="Q24:Q25"/>
    <mergeCell ref="R24:R25"/>
    <mergeCell ref="S24:S25"/>
    <mergeCell ref="T24:T25"/>
    <mergeCell ref="U24:U25"/>
    <mergeCell ref="V24:V25"/>
    <mergeCell ref="W24:W25"/>
    <mergeCell ref="X24:X25"/>
    <mergeCell ref="B28:H29"/>
    <mergeCell ref="Q28:Q29"/>
    <mergeCell ref="R28:R29"/>
    <mergeCell ref="S28:S29"/>
    <mergeCell ref="T28:T29"/>
    <mergeCell ref="U28:U29"/>
    <mergeCell ref="V28:V29"/>
    <mergeCell ref="W28:W29"/>
    <mergeCell ref="X28:X29"/>
    <mergeCell ref="Y28:Y29"/>
    <mergeCell ref="A30:P31"/>
    <mergeCell ref="Q30:R31"/>
    <mergeCell ref="S30:S31"/>
    <mergeCell ref="T30:U31"/>
    <mergeCell ref="V30:W31"/>
    <mergeCell ref="X30:AA31"/>
    <mergeCell ref="B43:AA43"/>
    <mergeCell ref="B38:AA38"/>
    <mergeCell ref="C40:M40"/>
    <mergeCell ref="N40:P40"/>
    <mergeCell ref="Q40:W40"/>
    <mergeCell ref="X40:Z40"/>
    <mergeCell ref="B42:AA42"/>
    <mergeCell ref="A33:A36"/>
    <mergeCell ref="B33:H33"/>
    <mergeCell ref="I33:V33"/>
    <mergeCell ref="W33:AA33"/>
    <mergeCell ref="I34:V34"/>
    <mergeCell ref="W34:AA34"/>
    <mergeCell ref="I35:V35"/>
    <mergeCell ref="W35:AA35"/>
    <mergeCell ref="I36:V36"/>
    <mergeCell ref="W36:AA36"/>
  </mergeCells>
  <phoneticPr fontId="3"/>
  <conditionalFormatting sqref="K15:P15">
    <cfRule type="expression" dxfId="25" priority="22">
      <formula>$J15="現"</formula>
    </cfRule>
    <cfRule type="expression" dxfId="24" priority="23">
      <formula>K15="現"</formula>
    </cfRule>
    <cfRule type="cellIs" dxfId="23" priority="24" operator="equal">
      <formula>"現"</formula>
    </cfRule>
  </conditionalFormatting>
  <conditionalFormatting sqref="K17:P17">
    <cfRule type="expression" dxfId="22" priority="19">
      <formula>$J17="現"</formula>
    </cfRule>
    <cfRule type="expression" dxfId="21" priority="20">
      <formula>K17="現"</formula>
    </cfRule>
    <cfRule type="cellIs" dxfId="20" priority="21" operator="equal">
      <formula>"現"</formula>
    </cfRule>
  </conditionalFormatting>
  <conditionalFormatting sqref="K19:P19">
    <cfRule type="expression" dxfId="19" priority="16">
      <formula>$J19="現"</formula>
    </cfRule>
    <cfRule type="expression" dxfId="18" priority="17">
      <formula>K19="現"</formula>
    </cfRule>
    <cfRule type="cellIs" dxfId="17" priority="18" operator="equal">
      <formula>"現"</formula>
    </cfRule>
  </conditionalFormatting>
  <conditionalFormatting sqref="K21:P21">
    <cfRule type="expression" dxfId="16" priority="13">
      <formula>$J21="現"</formula>
    </cfRule>
    <cfRule type="expression" dxfId="15" priority="14">
      <formula>K21="現"</formula>
    </cfRule>
    <cfRule type="cellIs" dxfId="14" priority="15" operator="equal">
      <formula>"現"</formula>
    </cfRule>
  </conditionalFormatting>
  <conditionalFormatting sqref="K23:P23">
    <cfRule type="expression" dxfId="13" priority="10">
      <formula>$J23="現"</formula>
    </cfRule>
    <cfRule type="expression" dxfId="12" priority="11">
      <formula>K23="現"</formula>
    </cfRule>
    <cfRule type="cellIs" dxfId="11" priority="12" operator="equal">
      <formula>"現"</formula>
    </cfRule>
  </conditionalFormatting>
  <conditionalFormatting sqref="K25:P25">
    <cfRule type="expression" dxfId="10" priority="7">
      <formula>$J25="現"</formula>
    </cfRule>
    <cfRule type="expression" dxfId="9" priority="8">
      <formula>K25="現"</formula>
    </cfRule>
    <cfRule type="cellIs" dxfId="8" priority="9" operator="equal">
      <formula>"現"</formula>
    </cfRule>
  </conditionalFormatting>
  <conditionalFormatting sqref="K27:P27">
    <cfRule type="expression" dxfId="7" priority="4">
      <formula>$J27="現"</formula>
    </cfRule>
    <cfRule type="expression" dxfId="6" priority="5">
      <formula>K27="現"</formula>
    </cfRule>
    <cfRule type="cellIs" dxfId="5" priority="6" operator="equal">
      <formula>"現"</formula>
    </cfRule>
  </conditionalFormatting>
  <conditionalFormatting sqref="K29:P29">
    <cfRule type="expression" dxfId="4" priority="1">
      <formula>$J29="現"</formula>
    </cfRule>
    <cfRule type="expression" dxfId="3" priority="2">
      <formula>K29="現"</formula>
    </cfRule>
    <cfRule type="cellIs" dxfId="2" priority="3" operator="equal">
      <formula>"現"</formula>
    </cfRule>
  </conditionalFormatting>
  <conditionalFormatting sqref="X3:Y5">
    <cfRule type="duplicateValues" dxfId="1" priority="25"/>
  </conditionalFormatting>
  <pageMargins left="0.59055118110236227" right="0.19685039370078741" top="0.39370078740157483" bottom="0.39370078740157483" header="0.51181102362204722" footer="0.31496062992125984"/>
  <pageSetup paperSize="9" scale="84" orientation="portrait" r:id="rId1"/>
  <headerFooter alignWithMargins="0">
    <oddHeader>&amp;L様式１の２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CFC367A-6E0A-4E08-BC1A-296E28DECB49}">
          <x14:formula1>
            <xm:f>'(変更しない)項目'!$C$1:$C$3</xm:f>
          </x14:formula1>
          <xm:sqref>B34:B36</xm:sqref>
        </x14:dataValidation>
        <x14:dataValidation type="list" allowBlank="1" showInputMessage="1" showErrorMessage="1" xr:uid="{59A4C40A-A0C4-48F9-B02D-EFF0E03B92F0}">
          <x14:formula1>
            <xm:f>'(変更しない)項目'!$D$1:$D$4</xm:f>
          </x14:formula1>
          <xm:sqref>C4</xm:sqref>
        </x14:dataValidation>
        <x14:dataValidation type="list" allowBlank="1" showInputMessage="1" showErrorMessage="1" xr:uid="{5F4018E6-F80E-4900-A8CD-F96B9FB1599E}">
          <x14:formula1>
            <xm:f>'(変更しない)項目'!$A$1:$A$2</xm:f>
          </x14:formula1>
          <xm:sqref>X3:Y5 U14:X29</xm:sqref>
        </x14:dataValidation>
        <x14:dataValidation type="list" allowBlank="1" showInputMessage="1" showErrorMessage="1" xr:uid="{E28074E9-47FF-464E-80DF-6076FCCF75BC}">
          <x14:formula1>
            <xm:f>'(変更しない)項目'!$B$1:$B$5</xm:f>
          </x14:formula1>
          <xm:sqref>J15 J17 J19 J21 J23 J25 J27 J29</xm:sqref>
        </x14:dataValidation>
        <x14:dataValidation type="list" allowBlank="1" showInputMessage="1" showErrorMessage="1" xr:uid="{78834286-DF40-4009-8BED-53ED70FBF5E0}">
          <x14:formula1>
            <xm:f>'(変更しない)項目'!$B$1:$B$4</xm:f>
          </x14:formula1>
          <xm:sqref>J14 J16 J18 J20 J22 J24 J26 J28</xm:sqref>
        </x14:dataValidation>
        <x14:dataValidation type="list" allowBlank="1" showInputMessage="1" showErrorMessage="1" xr:uid="{F21B2E43-2B2D-4AA9-9284-491417B74EFC}">
          <x14:formula1>
            <xm:f>'(変更しない)項目'!$A$3:$A$4</xm:f>
          </x14:formula1>
          <xm:sqref>Y14:Y29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59994-F55E-4F13-B13C-31D8063B970C}">
  <sheetPr>
    <tabColor rgb="FFFFC000"/>
    <pageSetUpPr fitToPage="1"/>
  </sheetPr>
  <dimension ref="A1:AB45"/>
  <sheetViews>
    <sheetView view="pageBreakPreview" zoomScaleNormal="90" zoomScaleSheetLayoutView="100" zoomScalePageLayoutView="60" workbookViewId="0">
      <selection activeCell="B38" sqref="B38:AA38"/>
    </sheetView>
  </sheetViews>
  <sheetFormatPr defaultColWidth="9" defaultRowHeight="11.25"/>
  <cols>
    <col min="1" max="1" width="4.25" style="2" customWidth="1"/>
    <col min="2" max="2" width="5.25" style="2" customWidth="1"/>
    <col min="3" max="3" width="3.25" style="2" customWidth="1"/>
    <col min="4" max="4" width="2.875" style="2" customWidth="1"/>
    <col min="5" max="5" width="3.25" style="2" customWidth="1"/>
    <col min="6" max="6" width="2.875" style="2" customWidth="1"/>
    <col min="7" max="7" width="3.25" style="2" customWidth="1"/>
    <col min="8" max="8" width="2.875" style="2" customWidth="1"/>
    <col min="9" max="10" width="2.75" style="7" customWidth="1"/>
    <col min="11" max="11" width="3" style="2" customWidth="1"/>
    <col min="12" max="12" width="2.625" style="2" customWidth="1"/>
    <col min="13" max="13" width="3" style="2" customWidth="1"/>
    <col min="14" max="14" width="2.625" style="2" customWidth="1"/>
    <col min="15" max="15" width="3" style="2" customWidth="1"/>
    <col min="16" max="16" width="2.625" style="2" customWidth="1"/>
    <col min="17" max="20" width="2.75" style="2" customWidth="1"/>
    <col min="21" max="26" width="3" style="2" customWidth="1"/>
    <col min="27" max="27" width="24.125" style="2" customWidth="1"/>
    <col min="28" max="28" width="12.75" style="2" customWidth="1"/>
    <col min="29" max="29" width="9" style="2" customWidth="1"/>
    <col min="30" max="16384" width="9" style="2"/>
  </cols>
  <sheetData>
    <row r="1" spans="1:28" ht="30" customHeight="1">
      <c r="A1" s="176" t="s">
        <v>125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</row>
    <row r="2" spans="1:28" ht="24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77"/>
      <c r="Y2" s="177"/>
      <c r="Z2" s="177"/>
      <c r="AA2" s="177"/>
    </row>
    <row r="3" spans="1:28" ht="30" customHeight="1">
      <c r="A3" s="137" t="s">
        <v>0</v>
      </c>
      <c r="B3" s="137"/>
      <c r="C3" s="97" t="s">
        <v>59</v>
      </c>
      <c r="D3" s="98"/>
      <c r="E3" s="98">
        <v>7</v>
      </c>
      <c r="F3" s="98"/>
      <c r="G3" s="142" t="s">
        <v>60</v>
      </c>
      <c r="H3" s="142"/>
      <c r="I3" s="142"/>
      <c r="J3" s="143"/>
      <c r="K3" s="8"/>
      <c r="L3" s="24"/>
      <c r="M3" s="24"/>
      <c r="N3" s="24"/>
      <c r="O3" s="24"/>
      <c r="P3" s="24"/>
      <c r="Q3" s="3"/>
      <c r="R3" s="3"/>
      <c r="S3" s="3"/>
      <c r="T3" s="3"/>
      <c r="U3" s="3"/>
      <c r="V3" s="3"/>
      <c r="W3" s="3"/>
      <c r="X3" s="172"/>
      <c r="Y3" s="173"/>
      <c r="Z3" s="174" t="str">
        <f>VLOOKUP($C$4,'(変更しない)項目'!$D$2:$E$4,2,0)</f>
        <v>不法投棄監視員の部</v>
      </c>
      <c r="AA3" s="175"/>
    </row>
    <row r="4" spans="1:28" ht="30" customHeight="1">
      <c r="A4" s="162" t="s">
        <v>1</v>
      </c>
      <c r="B4" s="163"/>
      <c r="C4" s="166" t="s">
        <v>212</v>
      </c>
      <c r="D4" s="167"/>
      <c r="E4" s="167"/>
      <c r="F4" s="167"/>
      <c r="G4" s="167"/>
      <c r="H4" s="167"/>
      <c r="I4" s="167"/>
      <c r="J4" s="168"/>
      <c r="K4" s="9"/>
      <c r="L4" s="25"/>
      <c r="M4" s="25"/>
      <c r="N4" s="25"/>
      <c r="O4" s="25"/>
      <c r="P4" s="25"/>
      <c r="Q4" s="3"/>
      <c r="R4" s="3"/>
      <c r="S4" s="3"/>
      <c r="T4" s="3"/>
      <c r="U4" s="3"/>
      <c r="V4" s="3"/>
      <c r="W4" s="3"/>
      <c r="X4" s="172" t="s">
        <v>136</v>
      </c>
      <c r="Y4" s="173"/>
      <c r="Z4" s="174" t="str">
        <f>VLOOKUP($C$4,'(変更しない)項目'!D2:F4,3,0)</f>
        <v>産業廃棄物排出事業者の部</v>
      </c>
      <c r="AA4" s="175"/>
    </row>
    <row r="5" spans="1:28" ht="30" customHeight="1">
      <c r="A5" s="164"/>
      <c r="B5" s="165"/>
      <c r="C5" s="169"/>
      <c r="D5" s="170"/>
      <c r="E5" s="170"/>
      <c r="F5" s="170"/>
      <c r="G5" s="170"/>
      <c r="H5" s="170"/>
      <c r="I5" s="170"/>
      <c r="J5" s="171"/>
      <c r="K5" s="10"/>
      <c r="L5" s="23"/>
      <c r="M5" s="23"/>
      <c r="N5" s="23"/>
      <c r="O5" s="23"/>
      <c r="P5" s="23"/>
      <c r="Q5" s="11"/>
      <c r="R5" s="11"/>
      <c r="S5" s="11"/>
      <c r="T5" s="11"/>
      <c r="U5" s="11"/>
      <c r="V5" s="11"/>
      <c r="W5" s="11"/>
      <c r="X5" s="172"/>
      <c r="Y5" s="173"/>
      <c r="Z5" s="174" t="str">
        <f>VLOOKUP($C$4,'(変更しない)項目'!D2:G4,4,0)</f>
        <v>産業廃棄物処理業者の部</v>
      </c>
      <c r="AA5" s="175"/>
    </row>
    <row r="6" spans="1:28" ht="20.25" customHeight="1">
      <c r="A6" s="144" t="s">
        <v>2</v>
      </c>
      <c r="B6" s="144"/>
      <c r="C6" s="145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7"/>
      <c r="Q6" s="97" t="s">
        <v>4</v>
      </c>
      <c r="R6" s="98"/>
      <c r="S6" s="98"/>
      <c r="T6" s="99"/>
      <c r="U6" s="187" t="s">
        <v>138</v>
      </c>
      <c r="V6" s="188"/>
      <c r="W6" s="188"/>
      <c r="X6" s="188"/>
      <c r="Y6" s="188"/>
      <c r="Z6" s="188"/>
      <c r="AA6" s="189"/>
    </row>
    <row r="7" spans="1:28" ht="20.25" customHeight="1">
      <c r="A7" s="151" t="s">
        <v>3</v>
      </c>
      <c r="B7" s="152"/>
      <c r="C7" s="153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5"/>
      <c r="Q7" s="75" t="s">
        <v>5</v>
      </c>
      <c r="R7" s="76"/>
      <c r="S7" s="76"/>
      <c r="T7" s="76"/>
      <c r="U7" s="159" t="s">
        <v>39</v>
      </c>
      <c r="V7" s="160"/>
      <c r="W7" s="161">
        <v>65</v>
      </c>
      <c r="X7" s="161"/>
      <c r="Y7" s="160" t="s">
        <v>38</v>
      </c>
      <c r="Z7" s="160"/>
      <c r="AA7" s="133" t="s">
        <v>56</v>
      </c>
    </row>
    <row r="8" spans="1:28" ht="18" customHeight="1">
      <c r="A8" s="77"/>
      <c r="B8" s="120"/>
      <c r="C8" s="156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8"/>
      <c r="Q8" s="77"/>
      <c r="R8" s="78"/>
      <c r="S8" s="78"/>
      <c r="T8" s="78"/>
      <c r="U8" s="135" t="s">
        <v>213</v>
      </c>
      <c r="V8" s="136"/>
      <c r="W8" s="136"/>
      <c r="X8" s="136"/>
      <c r="Y8" s="136"/>
      <c r="Z8" s="136"/>
      <c r="AA8" s="134"/>
    </row>
    <row r="9" spans="1:28" ht="34.5" customHeight="1">
      <c r="A9" s="137" t="s">
        <v>6</v>
      </c>
      <c r="B9" s="137"/>
      <c r="C9" s="138" t="s">
        <v>7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40"/>
    </row>
    <row r="10" spans="1:28" ht="22.5" customHeight="1">
      <c r="A10" s="137" t="s">
        <v>8</v>
      </c>
      <c r="B10" s="137"/>
      <c r="C10" s="141" t="s">
        <v>225</v>
      </c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3"/>
    </row>
    <row r="11" spans="1:28" ht="10.5" customHeight="1">
      <c r="A11" s="4"/>
      <c r="B11" s="4"/>
      <c r="C11" s="4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8" ht="23.25" customHeight="1">
      <c r="A12" s="123" t="s">
        <v>9</v>
      </c>
      <c r="B12" s="123" t="s">
        <v>24</v>
      </c>
      <c r="C12" s="123"/>
      <c r="D12" s="123"/>
      <c r="E12" s="123"/>
      <c r="F12" s="123"/>
      <c r="G12" s="123"/>
      <c r="H12" s="123"/>
      <c r="I12" s="75" t="s">
        <v>25</v>
      </c>
      <c r="J12" s="76"/>
      <c r="K12" s="76"/>
      <c r="L12" s="76"/>
      <c r="M12" s="76"/>
      <c r="N12" s="76"/>
      <c r="O12" s="76"/>
      <c r="P12" s="119"/>
      <c r="Q12" s="75" t="s">
        <v>26</v>
      </c>
      <c r="R12" s="76"/>
      <c r="S12" s="76"/>
      <c r="T12" s="119"/>
      <c r="U12" s="125" t="s">
        <v>27</v>
      </c>
      <c r="V12" s="126"/>
      <c r="W12" s="125" t="s">
        <v>28</v>
      </c>
      <c r="X12" s="126"/>
      <c r="Y12" s="14" t="s">
        <v>29</v>
      </c>
      <c r="Z12" s="75" t="s">
        <v>10</v>
      </c>
      <c r="AA12" s="119"/>
    </row>
    <row r="13" spans="1:28" ht="18.75" customHeight="1">
      <c r="A13" s="124"/>
      <c r="B13" s="124"/>
      <c r="C13" s="124"/>
      <c r="D13" s="124"/>
      <c r="E13" s="124"/>
      <c r="F13" s="124"/>
      <c r="G13" s="124"/>
      <c r="H13" s="124"/>
      <c r="I13" s="77"/>
      <c r="J13" s="78"/>
      <c r="K13" s="78"/>
      <c r="L13" s="78"/>
      <c r="M13" s="78"/>
      <c r="N13" s="78"/>
      <c r="O13" s="78"/>
      <c r="P13" s="120"/>
      <c r="Q13" s="77"/>
      <c r="R13" s="78"/>
      <c r="S13" s="78"/>
      <c r="T13" s="120"/>
      <c r="U13" s="15" t="s">
        <v>30</v>
      </c>
      <c r="V13" s="16" t="s">
        <v>31</v>
      </c>
      <c r="W13" s="15" t="s">
        <v>32</v>
      </c>
      <c r="X13" s="16" t="s">
        <v>33</v>
      </c>
      <c r="Y13" s="17" t="s">
        <v>34</v>
      </c>
      <c r="Z13" s="77"/>
      <c r="AA13" s="120"/>
    </row>
    <row r="14" spans="1:28" ht="13.5" customHeight="1">
      <c r="A14" s="121" t="s">
        <v>11</v>
      </c>
      <c r="B14" s="181" t="s">
        <v>221</v>
      </c>
      <c r="C14" s="182"/>
      <c r="D14" s="182"/>
      <c r="E14" s="182"/>
      <c r="F14" s="182"/>
      <c r="G14" s="182"/>
      <c r="H14" s="183"/>
      <c r="I14" s="21" t="s">
        <v>12</v>
      </c>
      <c r="J14" s="48" t="s">
        <v>45</v>
      </c>
      <c r="K14" s="31" t="s">
        <v>44</v>
      </c>
      <c r="L14" s="28" t="s">
        <v>40</v>
      </c>
      <c r="M14" s="31" t="s">
        <v>44</v>
      </c>
      <c r="N14" s="28" t="s">
        <v>43</v>
      </c>
      <c r="O14" s="31" t="s">
        <v>44</v>
      </c>
      <c r="P14" s="29" t="s">
        <v>42</v>
      </c>
      <c r="Q14" s="109">
        <v>10</v>
      </c>
      <c r="R14" s="111" t="s">
        <v>40</v>
      </c>
      <c r="S14" s="79">
        <v>5</v>
      </c>
      <c r="T14" s="113" t="s">
        <v>41</v>
      </c>
      <c r="U14" s="115"/>
      <c r="V14" s="117" t="s">
        <v>136</v>
      </c>
      <c r="W14" s="115" t="s">
        <v>136</v>
      </c>
      <c r="X14" s="117"/>
      <c r="Y14" s="67"/>
      <c r="Z14" s="127" t="s">
        <v>220</v>
      </c>
      <c r="AA14" s="178"/>
      <c r="AB14" s="59"/>
    </row>
    <row r="15" spans="1:28" ht="13.5" customHeight="1">
      <c r="A15" s="122"/>
      <c r="B15" s="184"/>
      <c r="C15" s="185"/>
      <c r="D15" s="185"/>
      <c r="E15" s="185"/>
      <c r="F15" s="185"/>
      <c r="G15" s="185"/>
      <c r="H15" s="186"/>
      <c r="I15" s="22" t="s">
        <v>13</v>
      </c>
      <c r="J15" s="47" t="s">
        <v>45</v>
      </c>
      <c r="K15" s="32" t="s">
        <v>44</v>
      </c>
      <c r="L15" s="26" t="s">
        <v>40</v>
      </c>
      <c r="M15" s="32" t="s">
        <v>44</v>
      </c>
      <c r="N15" s="26" t="s">
        <v>43</v>
      </c>
      <c r="O15" s="32" t="s">
        <v>44</v>
      </c>
      <c r="P15" s="27" t="s">
        <v>42</v>
      </c>
      <c r="Q15" s="110"/>
      <c r="R15" s="112"/>
      <c r="S15" s="80"/>
      <c r="T15" s="114"/>
      <c r="U15" s="116"/>
      <c r="V15" s="118"/>
      <c r="W15" s="116"/>
      <c r="X15" s="118"/>
      <c r="Y15" s="68"/>
      <c r="Z15" s="179"/>
      <c r="AA15" s="180"/>
    </row>
    <row r="16" spans="1:28" ht="13.5" customHeight="1">
      <c r="A16" s="122"/>
      <c r="B16" s="181" t="s">
        <v>222</v>
      </c>
      <c r="C16" s="182"/>
      <c r="D16" s="182"/>
      <c r="E16" s="182"/>
      <c r="F16" s="182"/>
      <c r="G16" s="182"/>
      <c r="H16" s="183"/>
      <c r="I16" s="21" t="s">
        <v>12</v>
      </c>
      <c r="J16" s="48" t="s">
        <v>45</v>
      </c>
      <c r="K16" s="31" t="s">
        <v>44</v>
      </c>
      <c r="L16" s="28" t="s">
        <v>40</v>
      </c>
      <c r="M16" s="31" t="s">
        <v>44</v>
      </c>
      <c r="N16" s="28" t="s">
        <v>43</v>
      </c>
      <c r="O16" s="31" t="s">
        <v>44</v>
      </c>
      <c r="P16" s="29" t="s">
        <v>42</v>
      </c>
      <c r="Q16" s="109">
        <v>3</v>
      </c>
      <c r="R16" s="111" t="s">
        <v>40</v>
      </c>
      <c r="S16" s="79">
        <v>2</v>
      </c>
      <c r="T16" s="113" t="s">
        <v>41</v>
      </c>
      <c r="U16" s="115" t="s">
        <v>136</v>
      </c>
      <c r="V16" s="117"/>
      <c r="W16" s="115" t="s">
        <v>136</v>
      </c>
      <c r="X16" s="117"/>
      <c r="Y16" s="67"/>
      <c r="Z16" s="179"/>
      <c r="AA16" s="180"/>
    </row>
    <row r="17" spans="1:27" ht="13.15" customHeight="1">
      <c r="A17" s="122"/>
      <c r="B17" s="184"/>
      <c r="C17" s="185"/>
      <c r="D17" s="185"/>
      <c r="E17" s="185"/>
      <c r="F17" s="185"/>
      <c r="G17" s="185"/>
      <c r="H17" s="186"/>
      <c r="I17" s="22" t="s">
        <v>13</v>
      </c>
      <c r="J17" s="47" t="s">
        <v>46</v>
      </c>
      <c r="K17" s="32" t="s">
        <v>44</v>
      </c>
      <c r="L17" s="26" t="s">
        <v>40</v>
      </c>
      <c r="M17" s="32" t="s">
        <v>44</v>
      </c>
      <c r="N17" s="26" t="s">
        <v>43</v>
      </c>
      <c r="O17" s="32" t="s">
        <v>44</v>
      </c>
      <c r="P17" s="27" t="s">
        <v>42</v>
      </c>
      <c r="Q17" s="110"/>
      <c r="R17" s="112"/>
      <c r="S17" s="80"/>
      <c r="T17" s="114"/>
      <c r="U17" s="116"/>
      <c r="V17" s="118"/>
      <c r="W17" s="116"/>
      <c r="X17" s="118"/>
      <c r="Y17" s="68"/>
      <c r="Z17" s="179"/>
      <c r="AA17" s="180"/>
    </row>
    <row r="18" spans="1:27" ht="13.5" customHeight="1">
      <c r="A18" s="122"/>
      <c r="B18" s="181" t="s">
        <v>223</v>
      </c>
      <c r="C18" s="182"/>
      <c r="D18" s="182"/>
      <c r="E18" s="182"/>
      <c r="F18" s="182"/>
      <c r="G18" s="182"/>
      <c r="H18" s="183"/>
      <c r="I18" s="21" t="s">
        <v>12</v>
      </c>
      <c r="J18" s="48" t="s">
        <v>46</v>
      </c>
      <c r="K18" s="31" t="s">
        <v>44</v>
      </c>
      <c r="L18" s="28" t="s">
        <v>40</v>
      </c>
      <c r="M18" s="31" t="s">
        <v>44</v>
      </c>
      <c r="N18" s="28" t="s">
        <v>43</v>
      </c>
      <c r="O18" s="31" t="s">
        <v>44</v>
      </c>
      <c r="P18" s="29" t="s">
        <v>42</v>
      </c>
      <c r="Q18" s="109">
        <v>28</v>
      </c>
      <c r="R18" s="111" t="s">
        <v>40</v>
      </c>
      <c r="S18" s="79">
        <v>0</v>
      </c>
      <c r="T18" s="113" t="s">
        <v>41</v>
      </c>
      <c r="U18" s="115"/>
      <c r="V18" s="117" t="s">
        <v>136</v>
      </c>
      <c r="W18" s="115" t="s">
        <v>136</v>
      </c>
      <c r="X18" s="117"/>
      <c r="Y18" s="67"/>
      <c r="Z18" s="66"/>
      <c r="AA18" s="61"/>
    </row>
    <row r="19" spans="1:27" ht="13.5" customHeight="1">
      <c r="A19" s="122"/>
      <c r="B19" s="184"/>
      <c r="C19" s="185"/>
      <c r="D19" s="185"/>
      <c r="E19" s="185"/>
      <c r="F19" s="185"/>
      <c r="G19" s="185"/>
      <c r="H19" s="186"/>
      <c r="I19" s="22" t="s">
        <v>13</v>
      </c>
      <c r="J19" s="47" t="s">
        <v>46</v>
      </c>
      <c r="K19" s="32" t="s">
        <v>44</v>
      </c>
      <c r="L19" s="26" t="s">
        <v>40</v>
      </c>
      <c r="M19" s="32" t="s">
        <v>44</v>
      </c>
      <c r="N19" s="26" t="s">
        <v>43</v>
      </c>
      <c r="O19" s="32" t="s">
        <v>44</v>
      </c>
      <c r="P19" s="27" t="s">
        <v>42</v>
      </c>
      <c r="Q19" s="110"/>
      <c r="R19" s="112"/>
      <c r="S19" s="80"/>
      <c r="T19" s="114"/>
      <c r="U19" s="116"/>
      <c r="V19" s="118"/>
      <c r="W19" s="116"/>
      <c r="X19" s="118"/>
      <c r="Y19" s="68"/>
      <c r="Z19" s="60"/>
      <c r="AA19" s="61"/>
    </row>
    <row r="20" spans="1:27" ht="13.5" customHeight="1">
      <c r="A20" s="122"/>
      <c r="B20" s="181" t="s">
        <v>224</v>
      </c>
      <c r="C20" s="182"/>
      <c r="D20" s="182"/>
      <c r="E20" s="182"/>
      <c r="F20" s="182"/>
      <c r="G20" s="182"/>
      <c r="H20" s="183"/>
      <c r="I20" s="21" t="s">
        <v>12</v>
      </c>
      <c r="J20" s="48" t="s">
        <v>47</v>
      </c>
      <c r="K20" s="31" t="s">
        <v>44</v>
      </c>
      <c r="L20" s="28" t="s">
        <v>40</v>
      </c>
      <c r="M20" s="31" t="s">
        <v>44</v>
      </c>
      <c r="N20" s="28" t="s">
        <v>43</v>
      </c>
      <c r="O20" s="31" t="s">
        <v>44</v>
      </c>
      <c r="P20" s="29" t="s">
        <v>42</v>
      </c>
      <c r="Q20" s="109">
        <v>2</v>
      </c>
      <c r="R20" s="111" t="s">
        <v>40</v>
      </c>
      <c r="S20" s="79"/>
      <c r="T20" s="113" t="s">
        <v>41</v>
      </c>
      <c r="U20" s="115"/>
      <c r="V20" s="117" t="s">
        <v>136</v>
      </c>
      <c r="W20" s="115"/>
      <c r="X20" s="117" t="s">
        <v>136</v>
      </c>
      <c r="Y20" s="67"/>
      <c r="Z20" s="60"/>
      <c r="AA20" s="61"/>
    </row>
    <row r="21" spans="1:27" ht="13.5" customHeight="1">
      <c r="A21" s="122"/>
      <c r="B21" s="184"/>
      <c r="C21" s="185"/>
      <c r="D21" s="185"/>
      <c r="E21" s="185"/>
      <c r="F21" s="185"/>
      <c r="G21" s="185"/>
      <c r="H21" s="186"/>
      <c r="I21" s="22" t="s">
        <v>13</v>
      </c>
      <c r="J21" s="47" t="s">
        <v>140</v>
      </c>
      <c r="K21" s="49"/>
      <c r="L21" s="50" t="s">
        <v>40</v>
      </c>
      <c r="M21" s="49"/>
      <c r="N21" s="50" t="s">
        <v>43</v>
      </c>
      <c r="O21" s="49"/>
      <c r="P21" s="51" t="s">
        <v>42</v>
      </c>
      <c r="Q21" s="110"/>
      <c r="R21" s="112"/>
      <c r="S21" s="80"/>
      <c r="T21" s="114"/>
      <c r="U21" s="116"/>
      <c r="V21" s="118"/>
      <c r="W21" s="116"/>
      <c r="X21" s="118"/>
      <c r="Y21" s="68"/>
      <c r="Z21" s="60"/>
      <c r="AA21" s="61"/>
    </row>
    <row r="22" spans="1:27" ht="13.5" customHeight="1">
      <c r="A22" s="122"/>
      <c r="B22" s="181"/>
      <c r="C22" s="182"/>
      <c r="D22" s="182"/>
      <c r="E22" s="182"/>
      <c r="F22" s="182"/>
      <c r="G22" s="182"/>
      <c r="H22" s="183"/>
      <c r="I22" s="21" t="s">
        <v>12</v>
      </c>
      <c r="J22" s="48"/>
      <c r="K22" s="31"/>
      <c r="L22" s="28" t="s">
        <v>40</v>
      </c>
      <c r="M22" s="31"/>
      <c r="N22" s="28" t="s">
        <v>43</v>
      </c>
      <c r="O22" s="31"/>
      <c r="P22" s="29" t="s">
        <v>42</v>
      </c>
      <c r="Q22" s="109"/>
      <c r="R22" s="111" t="s">
        <v>40</v>
      </c>
      <c r="S22" s="79"/>
      <c r="T22" s="113" t="s">
        <v>41</v>
      </c>
      <c r="U22" s="115"/>
      <c r="V22" s="117"/>
      <c r="W22" s="115"/>
      <c r="X22" s="117"/>
      <c r="Y22" s="67"/>
      <c r="Z22" s="60"/>
      <c r="AA22" s="61"/>
    </row>
    <row r="23" spans="1:27" ht="13.5" customHeight="1">
      <c r="A23" s="122"/>
      <c r="B23" s="184"/>
      <c r="C23" s="185"/>
      <c r="D23" s="185"/>
      <c r="E23" s="185"/>
      <c r="F23" s="185"/>
      <c r="G23" s="185"/>
      <c r="H23" s="186"/>
      <c r="I23" s="22" t="s">
        <v>13</v>
      </c>
      <c r="J23" s="47"/>
      <c r="K23" s="32"/>
      <c r="L23" s="26" t="s">
        <v>40</v>
      </c>
      <c r="M23" s="32"/>
      <c r="N23" s="26" t="s">
        <v>43</v>
      </c>
      <c r="O23" s="32"/>
      <c r="P23" s="27" t="s">
        <v>42</v>
      </c>
      <c r="Q23" s="110"/>
      <c r="R23" s="112"/>
      <c r="S23" s="80"/>
      <c r="T23" s="114"/>
      <c r="U23" s="116"/>
      <c r="V23" s="118"/>
      <c r="W23" s="116"/>
      <c r="X23" s="118"/>
      <c r="Y23" s="68"/>
      <c r="Z23" s="60"/>
      <c r="AA23" s="61"/>
    </row>
    <row r="24" spans="1:27" ht="13.5" customHeight="1">
      <c r="A24" s="122"/>
      <c r="B24" s="181"/>
      <c r="C24" s="182"/>
      <c r="D24" s="182"/>
      <c r="E24" s="182"/>
      <c r="F24" s="182"/>
      <c r="G24" s="182"/>
      <c r="H24" s="183"/>
      <c r="I24" s="21" t="s">
        <v>12</v>
      </c>
      <c r="J24" s="48"/>
      <c r="K24" s="31"/>
      <c r="L24" s="28" t="s">
        <v>40</v>
      </c>
      <c r="M24" s="31"/>
      <c r="N24" s="28" t="s">
        <v>43</v>
      </c>
      <c r="O24" s="31"/>
      <c r="P24" s="29" t="s">
        <v>42</v>
      </c>
      <c r="Q24" s="109"/>
      <c r="R24" s="111" t="s">
        <v>40</v>
      </c>
      <c r="S24" s="79"/>
      <c r="T24" s="113" t="s">
        <v>41</v>
      </c>
      <c r="U24" s="115"/>
      <c r="V24" s="117"/>
      <c r="W24" s="115"/>
      <c r="X24" s="117"/>
      <c r="Y24" s="67"/>
      <c r="Z24" s="60"/>
      <c r="AA24" s="61"/>
    </row>
    <row r="25" spans="1:27" ht="13.5" customHeight="1">
      <c r="A25" s="122"/>
      <c r="B25" s="184"/>
      <c r="C25" s="185"/>
      <c r="D25" s="185"/>
      <c r="E25" s="185"/>
      <c r="F25" s="185"/>
      <c r="G25" s="185"/>
      <c r="H25" s="186"/>
      <c r="I25" s="22" t="s">
        <v>13</v>
      </c>
      <c r="J25" s="47"/>
      <c r="K25" s="32"/>
      <c r="L25" s="26" t="s">
        <v>40</v>
      </c>
      <c r="M25" s="32"/>
      <c r="N25" s="26" t="s">
        <v>43</v>
      </c>
      <c r="O25" s="32"/>
      <c r="P25" s="27" t="s">
        <v>42</v>
      </c>
      <c r="Q25" s="110"/>
      <c r="R25" s="112"/>
      <c r="S25" s="80"/>
      <c r="T25" s="114"/>
      <c r="U25" s="116"/>
      <c r="V25" s="118"/>
      <c r="W25" s="116"/>
      <c r="X25" s="118"/>
      <c r="Y25" s="68"/>
      <c r="Z25" s="60"/>
      <c r="AA25" s="61"/>
    </row>
    <row r="26" spans="1:27" ht="13.5" customHeight="1">
      <c r="A26" s="122"/>
      <c r="B26" s="181"/>
      <c r="C26" s="182"/>
      <c r="D26" s="182"/>
      <c r="E26" s="182"/>
      <c r="F26" s="182"/>
      <c r="G26" s="182"/>
      <c r="H26" s="183"/>
      <c r="I26" s="21" t="s">
        <v>12</v>
      </c>
      <c r="J26" s="48"/>
      <c r="K26" s="31"/>
      <c r="L26" s="28" t="s">
        <v>40</v>
      </c>
      <c r="M26" s="31"/>
      <c r="N26" s="28" t="s">
        <v>43</v>
      </c>
      <c r="O26" s="31"/>
      <c r="P26" s="29" t="s">
        <v>42</v>
      </c>
      <c r="Q26" s="109"/>
      <c r="R26" s="111" t="s">
        <v>40</v>
      </c>
      <c r="S26" s="79"/>
      <c r="T26" s="113" t="s">
        <v>41</v>
      </c>
      <c r="U26" s="115"/>
      <c r="V26" s="117"/>
      <c r="W26" s="115"/>
      <c r="X26" s="117"/>
      <c r="Y26" s="67"/>
      <c r="Z26" s="60"/>
      <c r="AA26" s="61"/>
    </row>
    <row r="27" spans="1:27" ht="13.5" customHeight="1">
      <c r="A27" s="122"/>
      <c r="B27" s="184"/>
      <c r="C27" s="185"/>
      <c r="D27" s="185"/>
      <c r="E27" s="185"/>
      <c r="F27" s="185"/>
      <c r="G27" s="185"/>
      <c r="H27" s="186"/>
      <c r="I27" s="22" t="s">
        <v>13</v>
      </c>
      <c r="J27" s="47"/>
      <c r="K27" s="32"/>
      <c r="L27" s="26" t="s">
        <v>40</v>
      </c>
      <c r="M27" s="32"/>
      <c r="N27" s="26" t="s">
        <v>43</v>
      </c>
      <c r="O27" s="32"/>
      <c r="P27" s="27" t="s">
        <v>42</v>
      </c>
      <c r="Q27" s="110"/>
      <c r="R27" s="112"/>
      <c r="S27" s="80"/>
      <c r="T27" s="114"/>
      <c r="U27" s="116"/>
      <c r="V27" s="118"/>
      <c r="W27" s="116"/>
      <c r="X27" s="118"/>
      <c r="Y27" s="68"/>
      <c r="Z27" s="60"/>
      <c r="AA27" s="61"/>
    </row>
    <row r="28" spans="1:27" ht="13.5" customHeight="1">
      <c r="A28" s="122"/>
      <c r="B28" s="181"/>
      <c r="C28" s="182"/>
      <c r="D28" s="182"/>
      <c r="E28" s="182"/>
      <c r="F28" s="182"/>
      <c r="G28" s="182"/>
      <c r="H28" s="183"/>
      <c r="I28" s="21" t="s">
        <v>12</v>
      </c>
      <c r="J28" s="48"/>
      <c r="K28" s="31"/>
      <c r="L28" s="28" t="s">
        <v>40</v>
      </c>
      <c r="M28" s="31"/>
      <c r="N28" s="28" t="s">
        <v>43</v>
      </c>
      <c r="O28" s="31"/>
      <c r="P28" s="29" t="s">
        <v>42</v>
      </c>
      <c r="Q28" s="109"/>
      <c r="R28" s="111" t="s">
        <v>40</v>
      </c>
      <c r="S28" s="79"/>
      <c r="T28" s="113" t="s">
        <v>41</v>
      </c>
      <c r="U28" s="115"/>
      <c r="V28" s="117"/>
      <c r="W28" s="115"/>
      <c r="X28" s="117"/>
      <c r="Y28" s="67"/>
      <c r="Z28" s="60"/>
      <c r="AA28" s="61"/>
    </row>
    <row r="29" spans="1:27" ht="13.5" customHeight="1">
      <c r="A29" s="122"/>
      <c r="B29" s="184"/>
      <c r="C29" s="185"/>
      <c r="D29" s="185"/>
      <c r="E29" s="185"/>
      <c r="F29" s="185"/>
      <c r="G29" s="185"/>
      <c r="H29" s="186"/>
      <c r="I29" s="22" t="s">
        <v>13</v>
      </c>
      <c r="J29" s="47"/>
      <c r="K29" s="32"/>
      <c r="L29" s="26" t="s">
        <v>40</v>
      </c>
      <c r="M29" s="32"/>
      <c r="N29" s="26" t="s">
        <v>43</v>
      </c>
      <c r="O29" s="32"/>
      <c r="P29" s="27" t="s">
        <v>42</v>
      </c>
      <c r="Q29" s="110"/>
      <c r="R29" s="112"/>
      <c r="S29" s="80"/>
      <c r="T29" s="114"/>
      <c r="U29" s="116"/>
      <c r="V29" s="118"/>
      <c r="W29" s="116"/>
      <c r="X29" s="118"/>
      <c r="Y29" s="68"/>
      <c r="Z29" s="62"/>
      <c r="AA29" s="63"/>
    </row>
    <row r="30" spans="1:27" ht="15" customHeight="1">
      <c r="A30" s="69" t="s">
        <v>124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1"/>
      <c r="Q30" s="75">
        <v>40</v>
      </c>
      <c r="R30" s="76"/>
      <c r="S30" s="79" t="s">
        <v>40</v>
      </c>
      <c r="T30" s="76">
        <v>5</v>
      </c>
      <c r="U30" s="76"/>
      <c r="V30" s="81" t="s">
        <v>41</v>
      </c>
      <c r="W30" s="81"/>
      <c r="X30" s="83" t="s">
        <v>139</v>
      </c>
      <c r="Y30" s="83"/>
      <c r="Z30" s="83"/>
      <c r="AA30" s="84"/>
    </row>
    <row r="31" spans="1:27" ht="15" customHeight="1">
      <c r="A31" s="72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/>
      <c r="Q31" s="77"/>
      <c r="R31" s="78"/>
      <c r="S31" s="80"/>
      <c r="T31" s="78"/>
      <c r="U31" s="78"/>
      <c r="V31" s="82"/>
      <c r="W31" s="82"/>
      <c r="X31" s="85"/>
      <c r="Y31" s="85"/>
      <c r="Z31" s="85"/>
      <c r="AA31" s="86"/>
    </row>
    <row r="32" spans="1:27" ht="12" customHeight="1"/>
    <row r="33" spans="1:28" ht="21.75" customHeight="1">
      <c r="A33" s="96" t="s">
        <v>14</v>
      </c>
      <c r="B33" s="97" t="s">
        <v>15</v>
      </c>
      <c r="C33" s="98"/>
      <c r="D33" s="98"/>
      <c r="E33" s="98"/>
      <c r="F33" s="98"/>
      <c r="G33" s="98"/>
      <c r="H33" s="99"/>
      <c r="I33" s="97" t="s">
        <v>18</v>
      </c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9"/>
      <c r="W33" s="98" t="s">
        <v>16</v>
      </c>
      <c r="X33" s="98"/>
      <c r="Y33" s="98"/>
      <c r="Z33" s="98"/>
      <c r="AA33" s="99"/>
    </row>
    <row r="34" spans="1:28" ht="21.75" customHeight="1">
      <c r="A34" s="96"/>
      <c r="B34" s="33"/>
      <c r="C34" s="34"/>
      <c r="D34" s="34" t="s">
        <v>40</v>
      </c>
      <c r="E34" s="34" t="e">
        <f>VLOOKUP(C34,'(変更しない)大会開催年月日'!F3:$G$31,2,0)</f>
        <v>#N/A</v>
      </c>
      <c r="F34" s="34" t="s">
        <v>43</v>
      </c>
      <c r="G34" s="34" t="e">
        <f>VLOOKUP(C34,'(変更しない)大会開催年月日'!$F$3:G31,3,0)</f>
        <v>#N/A</v>
      </c>
      <c r="H34" s="35" t="s">
        <v>42</v>
      </c>
      <c r="I34" s="100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100"/>
      <c r="X34" s="101"/>
      <c r="Y34" s="101"/>
      <c r="Z34" s="101"/>
      <c r="AA34" s="102"/>
      <c r="AB34"/>
    </row>
    <row r="35" spans="1:28" ht="21.75" customHeight="1">
      <c r="A35" s="96"/>
      <c r="B35" s="33"/>
      <c r="C35" s="34"/>
      <c r="D35" s="34" t="s">
        <v>40</v>
      </c>
      <c r="E35" s="34" t="e">
        <f>VLOOKUP(記入例!C35,'(変更しない)大会開催年月日'!F3:$G$31,2,0)</f>
        <v>#N/A</v>
      </c>
      <c r="F35" s="34" t="s">
        <v>43</v>
      </c>
      <c r="G35" s="34" t="e">
        <f>VLOOKUP(C35,'(変更しない)大会開催年月日'!$F$3:G31,3,0)</f>
        <v>#N/A</v>
      </c>
      <c r="H35" s="35" t="s">
        <v>42</v>
      </c>
      <c r="I35" s="100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2"/>
      <c r="W35" s="100"/>
      <c r="X35" s="101"/>
      <c r="Y35" s="101"/>
      <c r="Z35" s="101"/>
      <c r="AA35" s="102"/>
      <c r="AB35" s="37" t="str">
        <f>IF(AND(W7&lt;60,C35&gt;=E3-1),"60歳未満は部長表彰受賞から2年以上経過が対象です","")</f>
        <v/>
      </c>
    </row>
    <row r="36" spans="1:28" ht="21.75" customHeight="1">
      <c r="A36" s="96"/>
      <c r="B36" s="33"/>
      <c r="C36" s="34"/>
      <c r="D36" s="34" t="s">
        <v>40</v>
      </c>
      <c r="E36" s="34"/>
      <c r="F36" s="34" t="s">
        <v>43</v>
      </c>
      <c r="G36" s="34"/>
      <c r="H36" s="35" t="s">
        <v>42</v>
      </c>
      <c r="I36" s="100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2"/>
      <c r="W36" s="100"/>
      <c r="X36" s="101"/>
      <c r="Y36" s="101"/>
      <c r="Z36" s="101"/>
      <c r="AA36" s="102"/>
      <c r="AB36" s="36"/>
    </row>
    <row r="37" spans="1:28" ht="10.5" customHeight="1">
      <c r="A37" s="12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8" ht="75" customHeight="1">
      <c r="A38" s="6" t="s">
        <v>17</v>
      </c>
      <c r="B38" s="88" t="s">
        <v>226</v>
      </c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90"/>
    </row>
    <row r="39" spans="1:28" ht="10.5" customHeight="1"/>
    <row r="40" spans="1:28" ht="40.15" customHeight="1">
      <c r="A40" s="44" t="s">
        <v>19</v>
      </c>
      <c r="B40" s="46" t="s">
        <v>20</v>
      </c>
      <c r="C40" s="91" t="s">
        <v>227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2" t="s">
        <v>21</v>
      </c>
      <c r="O40" s="93"/>
      <c r="P40" s="94"/>
      <c r="Q40" s="95" t="s">
        <v>142</v>
      </c>
      <c r="R40" s="95"/>
      <c r="S40" s="95"/>
      <c r="T40" s="95"/>
      <c r="U40" s="95"/>
      <c r="V40" s="95"/>
      <c r="W40" s="95"/>
      <c r="X40" s="92" t="s">
        <v>22</v>
      </c>
      <c r="Y40" s="93"/>
      <c r="Z40" s="94"/>
      <c r="AA40" s="45" t="s">
        <v>143</v>
      </c>
    </row>
    <row r="41" spans="1:28" ht="14.25" customHeight="1"/>
    <row r="42" spans="1:28" ht="18" customHeight="1">
      <c r="A42" s="18" t="s">
        <v>23</v>
      </c>
      <c r="B42" s="87" t="s">
        <v>37</v>
      </c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</row>
    <row r="43" spans="1:28" ht="39.6" customHeight="1">
      <c r="A43" s="18">
        <v>2</v>
      </c>
      <c r="B43" s="87" t="s">
        <v>211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</row>
    <row r="44" spans="1:28" ht="18" customHeight="1">
      <c r="A44" s="19">
        <v>3</v>
      </c>
      <c r="B44" s="19" t="s">
        <v>35</v>
      </c>
      <c r="C44" s="19"/>
      <c r="D44" s="19"/>
      <c r="E44" s="19"/>
      <c r="F44" s="19"/>
      <c r="G44" s="19"/>
      <c r="H44" s="19"/>
      <c r="I44" s="20"/>
      <c r="J44" s="20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</row>
    <row r="45" spans="1:28" ht="18" customHeight="1">
      <c r="A45" s="19">
        <v>4</v>
      </c>
      <c r="B45" s="19" t="s">
        <v>36</v>
      </c>
      <c r="C45" s="19"/>
      <c r="D45" s="19"/>
      <c r="E45" s="19"/>
      <c r="F45" s="19"/>
      <c r="G45" s="19"/>
      <c r="H45" s="19"/>
      <c r="I45" s="20"/>
      <c r="J45" s="20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</row>
  </sheetData>
  <mergeCells count="142">
    <mergeCell ref="A4:B5"/>
    <mergeCell ref="C4:J5"/>
    <mergeCell ref="X4:Y4"/>
    <mergeCell ref="Z4:AA4"/>
    <mergeCell ref="X5:Y5"/>
    <mergeCell ref="Z5:AA5"/>
    <mergeCell ref="A1:AA1"/>
    <mergeCell ref="X2:AA2"/>
    <mergeCell ref="A3:B3"/>
    <mergeCell ref="C3:D3"/>
    <mergeCell ref="E3:F3"/>
    <mergeCell ref="G3:J3"/>
    <mergeCell ref="X3:Y3"/>
    <mergeCell ref="Z3:AA3"/>
    <mergeCell ref="AA7:AA8"/>
    <mergeCell ref="U8:Z8"/>
    <mergeCell ref="A9:B9"/>
    <mergeCell ref="C9:AA9"/>
    <mergeCell ref="A10:B10"/>
    <mergeCell ref="C10:AA10"/>
    <mergeCell ref="A6:B6"/>
    <mergeCell ref="C6:P6"/>
    <mergeCell ref="Q6:T6"/>
    <mergeCell ref="U6:AA6"/>
    <mergeCell ref="A7:B8"/>
    <mergeCell ref="C7:P8"/>
    <mergeCell ref="Q7:T8"/>
    <mergeCell ref="U7:V7"/>
    <mergeCell ref="W7:X7"/>
    <mergeCell ref="Y7:Z7"/>
    <mergeCell ref="Z12:AA13"/>
    <mergeCell ref="A14:A29"/>
    <mergeCell ref="B14:H15"/>
    <mergeCell ref="Q14:Q15"/>
    <mergeCell ref="R14:R15"/>
    <mergeCell ref="S14:S15"/>
    <mergeCell ref="T14:T15"/>
    <mergeCell ref="U14:U15"/>
    <mergeCell ref="V14:V15"/>
    <mergeCell ref="W14:W15"/>
    <mergeCell ref="A12:A13"/>
    <mergeCell ref="B12:H13"/>
    <mergeCell ref="I12:P13"/>
    <mergeCell ref="Q12:T13"/>
    <mergeCell ref="U12:V12"/>
    <mergeCell ref="W12:X12"/>
    <mergeCell ref="X14:X15"/>
    <mergeCell ref="Y14:Y15"/>
    <mergeCell ref="B16:H17"/>
    <mergeCell ref="Q16:Q17"/>
    <mergeCell ref="R16:R17"/>
    <mergeCell ref="S16:S17"/>
    <mergeCell ref="T16:T17"/>
    <mergeCell ref="U16:U17"/>
    <mergeCell ref="V16:V17"/>
    <mergeCell ref="W16:W17"/>
    <mergeCell ref="X16:X17"/>
    <mergeCell ref="Y16:Y17"/>
    <mergeCell ref="B18:H19"/>
    <mergeCell ref="Q18:Q19"/>
    <mergeCell ref="R18:R19"/>
    <mergeCell ref="S18:S19"/>
    <mergeCell ref="T18:T19"/>
    <mergeCell ref="U18:U19"/>
    <mergeCell ref="V18:V19"/>
    <mergeCell ref="W18:W19"/>
    <mergeCell ref="X18:X19"/>
    <mergeCell ref="Y18:Y19"/>
    <mergeCell ref="Y20:Y21"/>
    <mergeCell ref="B22:H23"/>
    <mergeCell ref="Q22:Q23"/>
    <mergeCell ref="R22:R23"/>
    <mergeCell ref="S22:S23"/>
    <mergeCell ref="T22:T23"/>
    <mergeCell ref="U22:U23"/>
    <mergeCell ref="V22:V23"/>
    <mergeCell ref="W22:W23"/>
    <mergeCell ref="X22:X23"/>
    <mergeCell ref="Y22:Y23"/>
    <mergeCell ref="B20:H21"/>
    <mergeCell ref="Q20:Q21"/>
    <mergeCell ref="R20:R21"/>
    <mergeCell ref="S20:S21"/>
    <mergeCell ref="T20:T21"/>
    <mergeCell ref="U20:U21"/>
    <mergeCell ref="V20:V21"/>
    <mergeCell ref="W20:W21"/>
    <mergeCell ref="X20:X21"/>
    <mergeCell ref="V26:V27"/>
    <mergeCell ref="W26:W27"/>
    <mergeCell ref="X26:X27"/>
    <mergeCell ref="Y26:Y27"/>
    <mergeCell ref="B24:H25"/>
    <mergeCell ref="Q24:Q25"/>
    <mergeCell ref="R24:R25"/>
    <mergeCell ref="S24:S25"/>
    <mergeCell ref="T24:T25"/>
    <mergeCell ref="U24:U25"/>
    <mergeCell ref="V24:V25"/>
    <mergeCell ref="W24:W25"/>
    <mergeCell ref="X24:X25"/>
    <mergeCell ref="B43:AA43"/>
    <mergeCell ref="B38:AA38"/>
    <mergeCell ref="C40:M40"/>
    <mergeCell ref="N40:P40"/>
    <mergeCell ref="Q40:W40"/>
    <mergeCell ref="X40:Z40"/>
    <mergeCell ref="B42:AA42"/>
    <mergeCell ref="A33:A36"/>
    <mergeCell ref="B33:H33"/>
    <mergeCell ref="I33:V33"/>
    <mergeCell ref="W33:AA33"/>
    <mergeCell ref="I34:V34"/>
    <mergeCell ref="W34:AA34"/>
    <mergeCell ref="I35:V35"/>
    <mergeCell ref="W35:AA35"/>
    <mergeCell ref="I36:V36"/>
    <mergeCell ref="W36:AA36"/>
    <mergeCell ref="Z14:AA17"/>
    <mergeCell ref="Y28:Y29"/>
    <mergeCell ref="A30:P31"/>
    <mergeCell ref="Q30:R31"/>
    <mergeCell ref="S30:S31"/>
    <mergeCell ref="T30:U31"/>
    <mergeCell ref="V30:W31"/>
    <mergeCell ref="X30:AA31"/>
    <mergeCell ref="B28:H29"/>
    <mergeCell ref="Q28:Q29"/>
    <mergeCell ref="R28:R29"/>
    <mergeCell ref="S28:S29"/>
    <mergeCell ref="T28:T29"/>
    <mergeCell ref="U28:U29"/>
    <mergeCell ref="V28:V29"/>
    <mergeCell ref="W28:W29"/>
    <mergeCell ref="X28:X29"/>
    <mergeCell ref="Y24:Y25"/>
    <mergeCell ref="B26:H27"/>
    <mergeCell ref="Q26:Q27"/>
    <mergeCell ref="R26:R27"/>
    <mergeCell ref="S26:S27"/>
    <mergeCell ref="T26:T27"/>
    <mergeCell ref="U26:U27"/>
  </mergeCells>
  <phoneticPr fontId="3"/>
  <conditionalFormatting sqref="X3:Y5">
    <cfRule type="duplicateValues" dxfId="0" priority="1"/>
  </conditionalFormatting>
  <pageMargins left="0.59055118110236227" right="0.19685039370078741" top="0.39370078740157483" bottom="0.39370078740157483" header="0.51181102362204722" footer="0.31496062992125984"/>
  <pageSetup paperSize="9" scale="84" orientation="portrait" cellComments="asDisplayed" r:id="rId1"/>
  <headerFooter alignWithMargins="0">
    <oddHeader>&amp;L記入例（様式１の３以外）</oddHead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73D83524-B495-4EDB-B217-E6F01DF3CA96}">
          <x14:formula1>
            <xm:f>'(変更しない)項目'!$A$19:$A$23</xm:f>
          </x14:formula1>
          <xm:sqref>I35:V35</xm:sqref>
        </x14:dataValidation>
        <x14:dataValidation type="list" allowBlank="1" showInputMessage="1" showErrorMessage="1" xr:uid="{E0755DE3-43DC-4D3F-A3E4-4FB378F5C38F}">
          <x14:formula1>
            <xm:f>'(変更しない)項目'!$C$1:$C$3</xm:f>
          </x14:formula1>
          <xm:sqref>B34:B36</xm:sqref>
        </x14:dataValidation>
        <x14:dataValidation type="list" allowBlank="1" showInputMessage="1" showErrorMessage="1" xr:uid="{88A5C623-F0D4-4E6D-92E6-74CD09E69BA1}">
          <x14:formula1>
            <xm:f>'(変更しない)項目'!$D$1:$D$4</xm:f>
          </x14:formula1>
          <xm:sqref>C4</xm:sqref>
        </x14:dataValidation>
        <x14:dataValidation type="list" allowBlank="1" showInputMessage="1" showErrorMessage="1" xr:uid="{682D7E6E-4CA4-49B1-A134-B640287D4973}">
          <x14:formula1>
            <xm:f>'(変更しない)項目'!$A$1:$A$2</xm:f>
          </x14:formula1>
          <xm:sqref>X3:Y5 U14:Y29</xm:sqref>
        </x14:dataValidation>
        <x14:dataValidation type="list" allowBlank="1" showInputMessage="1" showErrorMessage="1" xr:uid="{4CB10A57-44EF-4B78-B655-6DB568F96A09}">
          <x14:formula1>
            <xm:f>'(変更しない)項目'!$B$1:$B$4</xm:f>
          </x14:formula1>
          <xm:sqref>J14 J16 J18 J20 J22 J24 J26 J28</xm:sqref>
        </x14:dataValidation>
        <x14:dataValidation type="list" allowBlank="1" showInputMessage="1" showErrorMessage="1" xr:uid="{12482A80-AD3B-4B82-B923-7CAAE2750D97}">
          <x14:formula1>
            <xm:f>'(変更しない)項目'!$B$1:$B$5</xm:f>
          </x14:formula1>
          <xm:sqref>J15 J17 J19 J21 J23 J25 J27 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B3CE-30C6-4603-9F6D-4FBA2447C613}">
  <dimension ref="A2:K23"/>
  <sheetViews>
    <sheetView workbookViewId="0">
      <selection activeCell="H15" sqref="H15"/>
    </sheetView>
  </sheetViews>
  <sheetFormatPr defaultRowHeight="18.75"/>
  <cols>
    <col min="4" max="4" width="12.25" customWidth="1"/>
    <col min="5" max="5" width="20.375" customWidth="1"/>
    <col min="6" max="6" width="15.125" customWidth="1"/>
    <col min="7" max="7" width="17.75" customWidth="1"/>
  </cols>
  <sheetData>
    <row r="2" spans="1:11">
      <c r="A2" t="s">
        <v>44</v>
      </c>
      <c r="B2" t="s">
        <v>45</v>
      </c>
      <c r="C2" t="s">
        <v>57</v>
      </c>
      <c r="D2" t="s">
        <v>48</v>
      </c>
      <c r="E2" t="s">
        <v>51</v>
      </c>
      <c r="F2" t="s">
        <v>110</v>
      </c>
      <c r="G2" t="s">
        <v>111</v>
      </c>
    </row>
    <row r="3" spans="1:11">
      <c r="B3" t="s">
        <v>46</v>
      </c>
      <c r="C3" t="s">
        <v>58</v>
      </c>
      <c r="D3" t="s">
        <v>49</v>
      </c>
      <c r="E3" t="s">
        <v>52</v>
      </c>
      <c r="F3" t="s">
        <v>53</v>
      </c>
      <c r="G3" t="s">
        <v>54</v>
      </c>
    </row>
    <row r="4" spans="1:11">
      <c r="A4" t="s">
        <v>144</v>
      </c>
      <c r="B4" t="s">
        <v>47</v>
      </c>
      <c r="D4" t="s">
        <v>50</v>
      </c>
      <c r="E4" t="s">
        <v>55</v>
      </c>
      <c r="F4" t="s">
        <v>210</v>
      </c>
      <c r="G4" t="s">
        <v>210</v>
      </c>
    </row>
    <row r="5" spans="1:11">
      <c r="B5" t="s">
        <v>140</v>
      </c>
    </row>
    <row r="6" spans="1:11">
      <c r="A6" t="s">
        <v>56</v>
      </c>
      <c r="E6" t="s">
        <v>126</v>
      </c>
    </row>
    <row r="7" spans="1:11">
      <c r="A7" t="s">
        <v>208</v>
      </c>
      <c r="E7" t="s">
        <v>209</v>
      </c>
    </row>
    <row r="9" spans="1:11">
      <c r="A9" t="s">
        <v>109</v>
      </c>
      <c r="C9" t="s">
        <v>112</v>
      </c>
      <c r="D9" s="30" t="s">
        <v>113</v>
      </c>
      <c r="E9" t="s">
        <v>127</v>
      </c>
      <c r="G9" t="s">
        <v>109</v>
      </c>
      <c r="I9" t="s">
        <v>112</v>
      </c>
      <c r="J9" s="30" t="s">
        <v>113</v>
      </c>
      <c r="K9" t="s">
        <v>128</v>
      </c>
    </row>
    <row r="10" spans="1:11">
      <c r="A10" t="e">
        <f>IF(#REF!='(変更しない)項目'!$D$2,1,"")</f>
        <v>#REF!</v>
      </c>
      <c r="B10" t="e">
        <f>IF(#REF!="○",1,"")</f>
        <v>#REF!</v>
      </c>
      <c r="C10" t="e">
        <f>SUM(A10:B10)</f>
        <v>#REF!</v>
      </c>
      <c r="D10" t="e">
        <f>IF(C10=2,C10,"")</f>
        <v>#REF!</v>
      </c>
      <c r="E10" t="s">
        <v>114</v>
      </c>
      <c r="G10" t="str">
        <f>IF('様式１の２(部長感謝状)'!$C$4='(変更しない)項目'!$D$2,1,"")</f>
        <v/>
      </c>
      <c r="H10" t="str">
        <f>IF('様式１の２(部長感謝状)'!X3="○",1,"")</f>
        <v/>
      </c>
      <c r="I10">
        <f>SUM(G10:H10)</f>
        <v>0</v>
      </c>
      <c r="J10" t="str">
        <f>IF(I10=2,I10,"")</f>
        <v/>
      </c>
      <c r="K10" t="s">
        <v>129</v>
      </c>
    </row>
    <row r="11" spans="1:11">
      <c r="A11" t="e">
        <f>IF(#REF!='(変更しない)項目'!$D$2,1,"")</f>
        <v>#REF!</v>
      </c>
      <c r="B11" t="e">
        <f>IF(#REF!="○",2,"")</f>
        <v>#REF!</v>
      </c>
      <c r="C11" t="e">
        <f t="shared" ref="C11:C17" si="0">SUM(A11:B11)</f>
        <v>#REF!</v>
      </c>
      <c r="D11" t="e">
        <f>IF(C11=3,C11,"")</f>
        <v>#REF!</v>
      </c>
      <c r="E11" t="s">
        <v>115</v>
      </c>
      <c r="G11" t="str">
        <f>IF('様式１の２(部長感謝状)'!$C$4='(変更しない)項目'!$D$2,1,"")</f>
        <v/>
      </c>
      <c r="H11">
        <f>IF('様式１の２(部長感謝状)'!X4="○",2,"")</f>
        <v>2</v>
      </c>
      <c r="I11">
        <f>SUM(G11:H11)</f>
        <v>2</v>
      </c>
      <c r="J11" t="str">
        <f>IF(I11=3,I11,"")</f>
        <v/>
      </c>
      <c r="K11" t="s">
        <v>130</v>
      </c>
    </row>
    <row r="12" spans="1:11">
      <c r="A12" t="e">
        <f>IF(#REF!='(変更しない)項目'!$D$2,1,"")</f>
        <v>#REF!</v>
      </c>
      <c r="B12" t="e">
        <f>IF(#REF!="○",3,"")</f>
        <v>#REF!</v>
      </c>
      <c r="C12" t="e">
        <f t="shared" si="0"/>
        <v>#REF!</v>
      </c>
      <c r="D12" t="e">
        <f>IF(C12=4,C12,"")</f>
        <v>#REF!</v>
      </c>
      <c r="E12" t="s">
        <v>114</v>
      </c>
      <c r="G12" t="str">
        <f>IF('様式１の２(部長感謝状)'!$C$4='(変更しない)項目'!$D$2,1,"")</f>
        <v/>
      </c>
      <c r="H12" t="str">
        <f>IF('様式１の２(部長感謝状)'!X5="○",3,"")</f>
        <v/>
      </c>
      <c r="I12">
        <f t="shared" ref="I12:I17" si="1">SUM(G12:H12)</f>
        <v>0</v>
      </c>
      <c r="J12" t="str">
        <f>IF(I12=4,I12,"")</f>
        <v/>
      </c>
      <c r="K12" t="s">
        <v>129</v>
      </c>
    </row>
    <row r="13" spans="1:11">
      <c r="A13" t="e">
        <f>IF(#REF!=$D$3,1,"")</f>
        <v>#REF!</v>
      </c>
      <c r="B13" t="e">
        <f>IF(#REF!="○",4,"")</f>
        <v>#REF!</v>
      </c>
      <c r="C13" t="e">
        <f t="shared" si="0"/>
        <v>#REF!</v>
      </c>
      <c r="D13" t="e">
        <f>IF(C13=5,C13,"")</f>
        <v>#REF!</v>
      </c>
      <c r="E13" t="s">
        <v>116</v>
      </c>
      <c r="G13">
        <f>IF('様式１の２(部長感謝状)'!$C$4='(変更しない)項目'!$D$3,1,"")</f>
        <v>1</v>
      </c>
      <c r="H13" t="str">
        <f>IF('様式１の２(部長感謝状)'!X3="○",4,"")</f>
        <v/>
      </c>
      <c r="I13">
        <f t="shared" si="1"/>
        <v>1</v>
      </c>
      <c r="J13" t="str">
        <f>IF(I13=5,I13,"")</f>
        <v/>
      </c>
      <c r="K13" t="s">
        <v>131</v>
      </c>
    </row>
    <row r="14" spans="1:11">
      <c r="A14" t="e">
        <f>IF(#REF!=$D$3,1,"")</f>
        <v>#REF!</v>
      </c>
      <c r="B14" t="e">
        <f>IF(#REF!="○",5,"")</f>
        <v>#REF!</v>
      </c>
      <c r="C14" t="e">
        <f t="shared" si="0"/>
        <v>#REF!</v>
      </c>
      <c r="D14" t="e">
        <f>IF(C14=6,C14,"")</f>
        <v>#REF!</v>
      </c>
      <c r="E14" t="s">
        <v>117</v>
      </c>
      <c r="G14">
        <f>IF('様式１の２(部長感謝状)'!$C$4='(変更しない)項目'!$D$3,1,"")</f>
        <v>1</v>
      </c>
      <c r="H14">
        <f>IF('様式１の２(部長感謝状)'!X4="○",5,"")</f>
        <v>5</v>
      </c>
      <c r="I14">
        <f t="shared" si="1"/>
        <v>6</v>
      </c>
      <c r="J14">
        <f>IF(I14=6,I14,"")</f>
        <v>6</v>
      </c>
      <c r="K14" t="s">
        <v>115</v>
      </c>
    </row>
    <row r="15" spans="1:11">
      <c r="A15" t="e">
        <f>IF(#REF!=$D$3,1,"")</f>
        <v>#REF!</v>
      </c>
      <c r="B15" t="e">
        <f>IF(#REF!="○",6,"")</f>
        <v>#REF!</v>
      </c>
      <c r="C15" t="e">
        <f t="shared" si="0"/>
        <v>#REF!</v>
      </c>
      <c r="D15" t="e">
        <f>IF(C15=7,C15,"")</f>
        <v>#REF!</v>
      </c>
      <c r="E15" t="s">
        <v>114</v>
      </c>
      <c r="G15">
        <f>IF('様式１の２(部長感謝状)'!$C$4='(変更しない)項目'!$D$3,1,"")</f>
        <v>1</v>
      </c>
      <c r="H15" t="str">
        <f>IF('様式１の２(部長感謝状)'!X5="○",6,"")</f>
        <v/>
      </c>
      <c r="I15">
        <f t="shared" si="1"/>
        <v>1</v>
      </c>
      <c r="J15" t="str">
        <f>IF(I15=7,I15,"")</f>
        <v/>
      </c>
      <c r="K15" t="s">
        <v>132</v>
      </c>
    </row>
    <row r="16" spans="1:11">
      <c r="A16" t="e">
        <f>IF(#REF!=$D$4,1,"")</f>
        <v>#REF!</v>
      </c>
      <c r="B16" t="e">
        <f>IF(#REF!="○",7,"")</f>
        <v>#REF!</v>
      </c>
      <c r="C16" t="e">
        <f>SUM(A16:B16)</f>
        <v>#REF!</v>
      </c>
      <c r="D16" t="e">
        <f>IF(C16=8,C16,"")</f>
        <v>#REF!</v>
      </c>
      <c r="E16" t="s">
        <v>133</v>
      </c>
      <c r="G16" t="str">
        <f>IF('様式１の２(部長感謝状)'!$C$4='(変更しない)項目'!$D$4,1,"")</f>
        <v/>
      </c>
      <c r="H16" t="str">
        <f>IF('様式１の２(部長感謝状)'!X3="○",1,"")</f>
        <v/>
      </c>
      <c r="I16">
        <f>SUM(G16:H16)</f>
        <v>0</v>
      </c>
      <c r="J16" t="str">
        <f>IF(I16=8,I16,"")</f>
        <v/>
      </c>
      <c r="K16" t="s">
        <v>134</v>
      </c>
    </row>
    <row r="17" spans="1:11">
      <c r="A17" t="e">
        <f>IF(#REF!=$D$4,1,"")</f>
        <v>#REF!</v>
      </c>
      <c r="B17" t="e">
        <f>IF(#REF!="○",8,"")</f>
        <v>#REF!</v>
      </c>
      <c r="C17" t="e">
        <f t="shared" si="0"/>
        <v>#REF!</v>
      </c>
      <c r="D17" t="e">
        <f>IF(C17=9,C17,"")</f>
        <v>#REF!</v>
      </c>
      <c r="E17" t="s">
        <v>134</v>
      </c>
      <c r="G17" t="str">
        <f>IF('様式１の２(部長感謝状)'!$C$4='(変更しない)項目'!$D$4,1,"")</f>
        <v/>
      </c>
      <c r="H17">
        <f>IF('様式１の２(部長感謝状)'!X4="○",7,"")</f>
        <v>7</v>
      </c>
      <c r="I17">
        <f t="shared" si="1"/>
        <v>7</v>
      </c>
      <c r="J17" t="str">
        <f>IF(I17=9,I17,"")</f>
        <v/>
      </c>
      <c r="K17" t="s">
        <v>135</v>
      </c>
    </row>
    <row r="18" spans="1:11">
      <c r="D18" t="e">
        <f>SUM(D10:D17)</f>
        <v>#REF!</v>
      </c>
      <c r="J18">
        <f>SUM(J10:J17)</f>
        <v>6</v>
      </c>
    </row>
    <row r="19" spans="1:11">
      <c r="A19" t="s">
        <v>118</v>
      </c>
    </row>
    <row r="20" spans="1:11">
      <c r="A20" t="s">
        <v>119</v>
      </c>
    </row>
    <row r="21" spans="1:11">
      <c r="A21" t="s">
        <v>120</v>
      </c>
    </row>
    <row r="22" spans="1:11">
      <c r="A22" t="s">
        <v>121</v>
      </c>
    </row>
    <row r="23" spans="1:11">
      <c r="A23" t="s">
        <v>122</v>
      </c>
    </row>
  </sheetData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7CDAF-3B31-4869-A2FA-72A9EEF7BCB6}">
  <dimension ref="A1:J38"/>
  <sheetViews>
    <sheetView workbookViewId="0">
      <selection activeCell="G4" sqref="G4"/>
    </sheetView>
  </sheetViews>
  <sheetFormatPr defaultRowHeight="18.75"/>
  <cols>
    <col min="1" max="1" width="4.75" customWidth="1"/>
    <col min="2" max="2" width="15.625" customWidth="1"/>
    <col min="3" max="3" width="17" customWidth="1"/>
    <col min="4" max="4" width="7.625" customWidth="1"/>
    <col min="5" max="5" width="8.625" customWidth="1"/>
    <col min="6" max="7" width="5.25" customWidth="1"/>
    <col min="8" max="8" width="10.5" customWidth="1"/>
  </cols>
  <sheetData>
    <row r="1" spans="1:10">
      <c r="B1" t="s">
        <v>146</v>
      </c>
      <c r="H1" s="43" t="s">
        <v>108</v>
      </c>
    </row>
    <row r="2" spans="1:10" ht="19.5" thickBot="1">
      <c r="A2" s="52"/>
      <c r="B2" s="38" t="s">
        <v>61</v>
      </c>
      <c r="C2" s="38" t="s">
        <v>62</v>
      </c>
      <c r="D2" s="38"/>
      <c r="E2" s="38" t="s">
        <v>107</v>
      </c>
      <c r="F2" s="38" t="s">
        <v>105</v>
      </c>
      <c r="G2" s="38" t="s">
        <v>106</v>
      </c>
      <c r="H2" s="30"/>
      <c r="I2" s="30"/>
    </row>
    <row r="3" spans="1:10" ht="19.5" thickTop="1">
      <c r="A3" s="190" t="s">
        <v>147</v>
      </c>
      <c r="B3" s="39" t="s">
        <v>217</v>
      </c>
      <c r="C3" s="40" t="s">
        <v>218</v>
      </c>
      <c r="D3" s="55"/>
      <c r="E3" s="56" t="s">
        <v>219</v>
      </c>
      <c r="F3" s="39">
        <v>1</v>
      </c>
      <c r="G3" s="39">
        <v>16</v>
      </c>
      <c r="H3" s="58"/>
      <c r="I3" s="30" t="s">
        <v>206</v>
      </c>
    </row>
    <row r="4" spans="1:10">
      <c r="A4" s="190"/>
      <c r="B4" s="39" t="s">
        <v>214</v>
      </c>
      <c r="C4" s="41" t="s">
        <v>215</v>
      </c>
      <c r="D4" s="64"/>
      <c r="E4" s="65" t="s">
        <v>216</v>
      </c>
      <c r="F4" s="39">
        <v>1</v>
      </c>
      <c r="G4" s="39">
        <v>17</v>
      </c>
      <c r="H4" s="58"/>
      <c r="I4" s="30"/>
    </row>
    <row r="5" spans="1:10">
      <c r="A5" s="191"/>
      <c r="B5" s="39" t="s">
        <v>63</v>
      </c>
      <c r="C5" s="41" t="s">
        <v>64</v>
      </c>
      <c r="D5" s="41"/>
      <c r="E5" s="41" t="s">
        <v>173</v>
      </c>
      <c r="F5" s="42">
        <v>1</v>
      </c>
      <c r="G5" s="42">
        <v>18</v>
      </c>
      <c r="H5" s="58"/>
      <c r="I5" t="s">
        <v>175</v>
      </c>
      <c r="J5" t="e">
        <f>#REF!&amp;#REF!</f>
        <v>#REF!</v>
      </c>
    </row>
    <row r="6" spans="1:10">
      <c r="A6" s="191"/>
      <c r="B6" s="39" t="s">
        <v>65</v>
      </c>
      <c r="C6" s="39" t="s">
        <v>66</v>
      </c>
      <c r="D6" s="39"/>
      <c r="E6" s="39" t="s">
        <v>174</v>
      </c>
      <c r="F6" s="42">
        <v>1</v>
      </c>
      <c r="G6" s="42">
        <v>27</v>
      </c>
      <c r="H6" s="58"/>
    </row>
    <row r="7" spans="1:10">
      <c r="A7" s="191"/>
      <c r="B7" s="42" t="s">
        <v>67</v>
      </c>
      <c r="C7" s="42" t="s">
        <v>68</v>
      </c>
      <c r="D7" s="39"/>
      <c r="E7" s="41" t="s">
        <v>176</v>
      </c>
      <c r="F7" s="42">
        <v>1</v>
      </c>
      <c r="G7" s="42">
        <v>26</v>
      </c>
      <c r="H7" s="58"/>
      <c r="I7" t="s">
        <v>204</v>
      </c>
      <c r="J7" t="str">
        <f>'様式１の２(部長感謝状)'!B34&amp;'様式１の２(部長感謝状)'!C34</f>
        <v/>
      </c>
    </row>
    <row r="8" spans="1:10">
      <c r="A8" s="191"/>
      <c r="B8" s="42" t="s">
        <v>69</v>
      </c>
      <c r="C8" s="42" t="s">
        <v>70</v>
      </c>
      <c r="D8" s="39"/>
      <c r="E8" s="39" t="s">
        <v>177</v>
      </c>
      <c r="F8" s="42">
        <v>1</v>
      </c>
      <c r="G8" s="42">
        <v>21</v>
      </c>
      <c r="H8" s="58"/>
    </row>
    <row r="9" spans="1:10">
      <c r="A9" s="191"/>
      <c r="B9" s="42" t="s">
        <v>71</v>
      </c>
      <c r="C9" s="42" t="s">
        <v>72</v>
      </c>
      <c r="D9" s="42"/>
      <c r="E9" s="42" t="s">
        <v>178</v>
      </c>
      <c r="F9" s="42">
        <v>1</v>
      </c>
      <c r="G9" s="42">
        <v>24</v>
      </c>
      <c r="H9" s="58"/>
    </row>
    <row r="10" spans="1:10">
      <c r="A10" s="191"/>
      <c r="B10" s="42" t="s">
        <v>73</v>
      </c>
      <c r="C10" s="42" t="s">
        <v>74</v>
      </c>
      <c r="D10" s="42"/>
      <c r="E10" s="42" t="s">
        <v>179</v>
      </c>
      <c r="F10" s="42">
        <v>1</v>
      </c>
      <c r="G10" s="42">
        <v>26</v>
      </c>
      <c r="H10" s="58"/>
    </row>
    <row r="11" spans="1:10">
      <c r="A11" s="191"/>
      <c r="B11" s="42" t="s">
        <v>75</v>
      </c>
      <c r="C11" s="42" t="s">
        <v>76</v>
      </c>
      <c r="D11" s="42"/>
      <c r="E11" s="42" t="s">
        <v>180</v>
      </c>
      <c r="F11" s="42">
        <v>1</v>
      </c>
      <c r="G11" s="42">
        <v>20</v>
      </c>
      <c r="H11" s="58"/>
    </row>
    <row r="12" spans="1:10">
      <c r="A12" s="191"/>
      <c r="B12" s="42" t="s">
        <v>77</v>
      </c>
      <c r="C12" s="42" t="s">
        <v>78</v>
      </c>
      <c r="D12" s="42"/>
      <c r="E12" s="42" t="s">
        <v>181</v>
      </c>
      <c r="F12" s="42">
        <v>2</v>
      </c>
      <c r="G12" s="42">
        <v>5</v>
      </c>
      <c r="H12" s="58"/>
    </row>
    <row r="13" spans="1:10">
      <c r="A13" s="191"/>
      <c r="B13" s="42" t="s">
        <v>79</v>
      </c>
      <c r="C13" s="42" t="s">
        <v>80</v>
      </c>
      <c r="D13" s="42"/>
      <c r="E13" s="42" t="s">
        <v>182</v>
      </c>
      <c r="F13" s="42">
        <v>2</v>
      </c>
      <c r="G13" s="42">
        <v>6</v>
      </c>
      <c r="H13" s="58"/>
    </row>
    <row r="14" spans="1:10">
      <c r="A14" s="191"/>
      <c r="B14" s="42" t="s">
        <v>81</v>
      </c>
      <c r="C14" s="42" t="s">
        <v>82</v>
      </c>
      <c r="D14" s="42"/>
      <c r="E14" s="42" t="s">
        <v>183</v>
      </c>
      <c r="F14" s="42">
        <v>2</v>
      </c>
      <c r="G14" s="42">
        <v>10</v>
      </c>
      <c r="H14" s="58"/>
    </row>
    <row r="15" spans="1:10">
      <c r="A15" s="191"/>
      <c r="B15" s="42" t="s">
        <v>83</v>
      </c>
      <c r="C15" s="42" t="s">
        <v>84</v>
      </c>
      <c r="D15" s="42"/>
      <c r="E15" s="42" t="s">
        <v>184</v>
      </c>
      <c r="F15" s="42">
        <v>12</v>
      </c>
      <c r="G15" s="42">
        <v>19</v>
      </c>
      <c r="H15" s="58"/>
    </row>
    <row r="16" spans="1:10">
      <c r="A16" s="191"/>
      <c r="B16" s="42" t="s">
        <v>85</v>
      </c>
      <c r="C16" s="42" t="s">
        <v>86</v>
      </c>
      <c r="D16" s="42"/>
      <c r="E16" s="42" t="s">
        <v>184</v>
      </c>
      <c r="F16" s="42">
        <v>2</v>
      </c>
      <c r="G16" s="42">
        <v>8</v>
      </c>
      <c r="H16" s="58"/>
    </row>
    <row r="17" spans="1:8">
      <c r="A17" s="191"/>
      <c r="B17" s="42" t="s">
        <v>87</v>
      </c>
      <c r="C17" s="42" t="s">
        <v>88</v>
      </c>
      <c r="D17" s="42"/>
      <c r="E17" s="42" t="s">
        <v>185</v>
      </c>
      <c r="F17" s="42">
        <v>2</v>
      </c>
      <c r="G17" s="42">
        <v>4</v>
      </c>
      <c r="H17" s="58"/>
    </row>
    <row r="18" spans="1:8">
      <c r="A18" s="191"/>
      <c r="B18" s="42" t="s">
        <v>89</v>
      </c>
      <c r="C18" s="42" t="s">
        <v>90</v>
      </c>
      <c r="D18" s="42"/>
      <c r="E18" s="42" t="s">
        <v>186</v>
      </c>
      <c r="F18" s="42">
        <v>2</v>
      </c>
      <c r="G18" s="42">
        <v>8</v>
      </c>
      <c r="H18" s="58"/>
    </row>
    <row r="19" spans="1:8">
      <c r="A19" s="191"/>
      <c r="B19" s="42" t="s">
        <v>91</v>
      </c>
      <c r="C19" s="42" t="s">
        <v>92</v>
      </c>
      <c r="D19" s="42"/>
      <c r="E19" s="42" t="s">
        <v>187</v>
      </c>
      <c r="F19" s="42">
        <v>1</v>
      </c>
      <c r="G19" s="42">
        <v>20</v>
      </c>
      <c r="H19" s="58"/>
    </row>
    <row r="20" spans="1:8">
      <c r="A20" s="191"/>
      <c r="B20" s="42" t="s">
        <v>93</v>
      </c>
      <c r="C20" s="42" t="s">
        <v>94</v>
      </c>
      <c r="D20" s="42"/>
      <c r="E20" s="42" t="s">
        <v>188</v>
      </c>
      <c r="F20" s="42">
        <v>1</v>
      </c>
      <c r="G20" s="42">
        <v>29</v>
      </c>
      <c r="H20" s="58"/>
    </row>
    <row r="21" spans="1:8">
      <c r="A21" s="191"/>
      <c r="B21" s="42" t="s">
        <v>95</v>
      </c>
      <c r="C21" s="42" t="s">
        <v>96</v>
      </c>
      <c r="D21" s="42"/>
      <c r="E21" s="42" t="s">
        <v>189</v>
      </c>
      <c r="F21" s="42">
        <v>1</v>
      </c>
      <c r="G21" s="42">
        <v>17</v>
      </c>
      <c r="H21" s="58"/>
    </row>
    <row r="22" spans="1:8">
      <c r="A22" s="191"/>
      <c r="B22" s="42" t="s">
        <v>97</v>
      </c>
      <c r="C22" s="42" t="s">
        <v>98</v>
      </c>
      <c r="D22" s="42"/>
      <c r="E22" s="42" t="s">
        <v>190</v>
      </c>
      <c r="F22" s="42">
        <v>1</v>
      </c>
      <c r="G22" s="42">
        <v>20</v>
      </c>
      <c r="H22" s="58"/>
    </row>
    <row r="23" spans="1:8">
      <c r="A23" s="191"/>
      <c r="B23" s="42" t="s">
        <v>99</v>
      </c>
      <c r="C23" s="42" t="s">
        <v>100</v>
      </c>
      <c r="D23" s="42"/>
      <c r="E23" s="42" t="s">
        <v>191</v>
      </c>
      <c r="F23" s="42">
        <v>1</v>
      </c>
      <c r="G23" s="42">
        <v>21</v>
      </c>
      <c r="H23" s="58"/>
    </row>
    <row r="24" spans="1:8">
      <c r="A24" s="191"/>
      <c r="B24" s="42" t="s">
        <v>101</v>
      </c>
      <c r="C24" s="42" t="s">
        <v>102</v>
      </c>
      <c r="D24" s="42"/>
      <c r="E24" s="42" t="s">
        <v>192</v>
      </c>
      <c r="F24" s="42">
        <v>1</v>
      </c>
      <c r="G24" s="42">
        <v>28</v>
      </c>
      <c r="H24" s="58"/>
    </row>
    <row r="25" spans="1:8">
      <c r="A25" s="191"/>
      <c r="B25" s="42" t="s">
        <v>103</v>
      </c>
      <c r="C25" s="42" t="s">
        <v>104</v>
      </c>
      <c r="D25" s="42"/>
      <c r="E25" s="42" t="s">
        <v>193</v>
      </c>
      <c r="F25" s="42">
        <v>1</v>
      </c>
      <c r="G25" s="42">
        <v>24</v>
      </c>
      <c r="H25" s="58"/>
    </row>
    <row r="26" spans="1:8">
      <c r="A26" s="191"/>
      <c r="B26" s="42" t="s">
        <v>145</v>
      </c>
      <c r="C26" s="42" t="s">
        <v>148</v>
      </c>
      <c r="D26" s="42"/>
      <c r="E26" s="42" t="s">
        <v>194</v>
      </c>
      <c r="F26" s="42">
        <v>1</v>
      </c>
      <c r="G26" s="42">
        <v>30</v>
      </c>
    </row>
    <row r="27" spans="1:8">
      <c r="A27" s="192" t="s">
        <v>207</v>
      </c>
      <c r="B27" s="42" t="s">
        <v>160</v>
      </c>
      <c r="C27" s="42" t="s">
        <v>149</v>
      </c>
      <c r="D27" s="42"/>
      <c r="E27" s="53" t="s">
        <v>195</v>
      </c>
      <c r="F27" s="42"/>
      <c r="G27" s="42"/>
      <c r="H27" s="54">
        <v>45646</v>
      </c>
    </row>
    <row r="28" spans="1:8">
      <c r="A28" s="192"/>
      <c r="B28" s="42" t="s">
        <v>161</v>
      </c>
      <c r="C28" s="42" t="s">
        <v>150</v>
      </c>
      <c r="D28" s="42"/>
      <c r="E28" s="57" t="s">
        <v>195</v>
      </c>
      <c r="F28" s="42"/>
      <c r="G28" s="42"/>
      <c r="H28" s="54">
        <v>45316</v>
      </c>
    </row>
    <row r="29" spans="1:8">
      <c r="A29" s="192"/>
      <c r="B29" s="42" t="s">
        <v>162</v>
      </c>
      <c r="C29" s="42" t="s">
        <v>151</v>
      </c>
      <c r="D29" s="42"/>
      <c r="E29" s="42" t="s">
        <v>196</v>
      </c>
      <c r="F29" s="42">
        <v>1</v>
      </c>
      <c r="G29" s="42">
        <v>27</v>
      </c>
    </row>
    <row r="30" spans="1:8">
      <c r="A30" s="192"/>
      <c r="B30" s="42" t="s">
        <v>163</v>
      </c>
      <c r="C30" s="42" t="s">
        <v>152</v>
      </c>
      <c r="D30" s="42"/>
      <c r="E30" s="42" t="s">
        <v>197</v>
      </c>
      <c r="F30" s="42">
        <v>1</v>
      </c>
      <c r="G30" s="42">
        <v>28</v>
      </c>
    </row>
    <row r="31" spans="1:8">
      <c r="A31" s="192"/>
      <c r="B31" s="42" t="s">
        <v>164</v>
      </c>
      <c r="C31" s="42" t="s">
        <v>153</v>
      </c>
      <c r="D31" s="42"/>
      <c r="E31" s="42" t="s">
        <v>198</v>
      </c>
      <c r="F31" s="42">
        <v>12</v>
      </c>
      <c r="G31" s="42">
        <v>19</v>
      </c>
    </row>
    <row r="32" spans="1:8">
      <c r="A32" s="192"/>
      <c r="B32" s="42" t="s">
        <v>165</v>
      </c>
      <c r="C32" s="42" t="s">
        <v>154</v>
      </c>
      <c r="D32" s="42"/>
      <c r="E32" s="42" t="s">
        <v>199</v>
      </c>
      <c r="F32" s="42">
        <v>11</v>
      </c>
      <c r="G32" s="42">
        <v>16</v>
      </c>
    </row>
    <row r="33" spans="1:8">
      <c r="A33" s="192"/>
      <c r="B33" s="42" t="s">
        <v>166</v>
      </c>
      <c r="C33" s="42" t="s">
        <v>155</v>
      </c>
      <c r="D33" s="42"/>
      <c r="E33" s="53" t="s">
        <v>200</v>
      </c>
      <c r="F33" s="42"/>
      <c r="G33" s="42"/>
      <c r="H33" s="54">
        <v>45652</v>
      </c>
    </row>
    <row r="34" spans="1:8">
      <c r="A34" s="192"/>
      <c r="B34" s="42" t="s">
        <v>167</v>
      </c>
      <c r="C34" s="42" t="s">
        <v>156</v>
      </c>
      <c r="D34" s="42"/>
      <c r="E34" s="57" t="s">
        <v>200</v>
      </c>
      <c r="F34" s="42"/>
      <c r="G34" s="42"/>
      <c r="H34" s="54">
        <v>45316</v>
      </c>
    </row>
    <row r="35" spans="1:8">
      <c r="A35" s="192"/>
      <c r="B35" s="42" t="s">
        <v>168</v>
      </c>
      <c r="C35" s="42" t="s">
        <v>157</v>
      </c>
      <c r="D35" s="42"/>
      <c r="E35" s="42" t="s">
        <v>201</v>
      </c>
      <c r="F35" s="42">
        <v>1</v>
      </c>
      <c r="G35" s="42">
        <v>20</v>
      </c>
    </row>
    <row r="36" spans="1:8">
      <c r="A36" s="192"/>
      <c r="B36" s="42" t="s">
        <v>169</v>
      </c>
      <c r="C36" s="42" t="s">
        <v>158</v>
      </c>
      <c r="D36" s="42"/>
      <c r="E36" s="42" t="s">
        <v>202</v>
      </c>
      <c r="F36" s="42">
        <v>11</v>
      </c>
      <c r="G36" s="42">
        <v>28</v>
      </c>
    </row>
    <row r="37" spans="1:8">
      <c r="A37" s="192"/>
      <c r="B37" s="42" t="s">
        <v>170</v>
      </c>
      <c r="C37" s="42" t="s">
        <v>159</v>
      </c>
      <c r="D37" s="42"/>
      <c r="E37" s="42" t="s">
        <v>203</v>
      </c>
      <c r="F37" s="42">
        <v>11</v>
      </c>
      <c r="G37" s="42">
        <v>29</v>
      </c>
    </row>
    <row r="38" spans="1:8">
      <c r="A38" s="192"/>
      <c r="B38" s="42" t="s">
        <v>171</v>
      </c>
      <c r="C38" s="42" t="s">
        <v>172</v>
      </c>
      <c r="D38" s="42"/>
      <c r="E38" s="42" t="s">
        <v>205</v>
      </c>
      <c r="F38" s="42">
        <v>11</v>
      </c>
      <c r="G38" s="42">
        <v>28</v>
      </c>
    </row>
  </sheetData>
  <mergeCells count="2">
    <mergeCell ref="A3:A26"/>
    <mergeCell ref="A27:A38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様式１の２(部長感謝状)</vt:lpstr>
      <vt:lpstr>記入例</vt:lpstr>
      <vt:lpstr>(変更しない)項目</vt:lpstr>
      <vt:lpstr>(変更しない)大会開催年月日</vt:lpstr>
      <vt:lpstr>記入例!Print_Area</vt:lpstr>
      <vt:lpstr>'様式１の２(部長感謝状)'!Print_Area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環境衛生促進協議会 千葉県</dc:creator>
  <cp:lastModifiedBy>真司 佐々木</cp:lastModifiedBy>
  <cp:lastPrinted>2025-07-01T23:36:00Z</cp:lastPrinted>
  <dcterms:created xsi:type="dcterms:W3CDTF">2024-05-13T04:06:29Z</dcterms:created>
  <dcterms:modified xsi:type="dcterms:W3CDTF">2025-07-04T01:44:16Z</dcterms:modified>
</cp:coreProperties>
</file>